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itetip\Groups\Public Education\CoastalCleanUpDay\"/>
    </mc:Choice>
  </mc:AlternateContent>
  <xr:revisionPtr revIDLastSave="0" documentId="13_ncr:1_{F8848824-B949-47B0-8B21-83C81680FFD6}" xr6:coauthVersionLast="47" xr6:coauthVersionMax="47" xr10:uidLastSave="{00000000-0000-0000-0000-000000000000}"/>
  <bookViews>
    <workbookView xWindow="32745" yWindow="1215" windowWidth="20445" windowHeight="9930" xr2:uid="{00000000-000D-0000-FFFF-FFFF00000000}"/>
  </bookViews>
  <sheets>
    <sheet name="California_Over_Years" sheetId="1" r:id="rId1"/>
    <sheet name="1989" sheetId="2" r:id="rId2"/>
  </sheets>
  <definedNames>
    <definedName name="California_Over_Years">California_Over_Years!$A$1:$S$67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6" i="1" l="1"/>
  <c r="AM18" i="1"/>
  <c r="AL18" i="1"/>
  <c r="AK18" i="1"/>
  <c r="AM26" i="1"/>
  <c r="AL30" i="1"/>
  <c r="AM30" i="1"/>
  <c r="AK30" i="1"/>
  <c r="AM47" i="1"/>
  <c r="AM54" i="1"/>
  <c r="AL71" i="1"/>
  <c r="AM3" i="1"/>
  <c r="AM35" i="1"/>
  <c r="AM70" i="1"/>
  <c r="AM69" i="1"/>
  <c r="AM66" i="1"/>
  <c r="AM27" i="1"/>
  <c r="AM63" i="1"/>
  <c r="AM36" i="1"/>
  <c r="AL26" i="1"/>
  <c r="AM7" i="1"/>
  <c r="AM6" i="1"/>
  <c r="AM4" i="1"/>
  <c r="AL4" i="1"/>
  <c r="AK4" i="1"/>
  <c r="AJ4" i="1"/>
  <c r="AK6" i="1"/>
  <c r="AJ6" i="1"/>
  <c r="AL6" i="1"/>
  <c r="AM10" i="1"/>
  <c r="AM72" i="1"/>
  <c r="AM50" i="1"/>
  <c r="AM64" i="1"/>
  <c r="AM15" i="1"/>
  <c r="AM43" i="1"/>
  <c r="AM67" i="1"/>
  <c r="AM17" i="1"/>
  <c r="AM71" i="1"/>
  <c r="AM32" i="1"/>
  <c r="AM31" i="1"/>
  <c r="AM68" i="1"/>
  <c r="AM33" i="1"/>
  <c r="AM34" i="1"/>
  <c r="AM21" i="1"/>
  <c r="AM14" i="1"/>
  <c r="AM12" i="1"/>
  <c r="AM8" i="1"/>
  <c r="AM65" i="1"/>
  <c r="AM19" i="1"/>
  <c r="AM13" i="1"/>
  <c r="AM53" i="1"/>
  <c r="AM55" i="1"/>
  <c r="AM20" i="1"/>
  <c r="AM48" i="1"/>
  <c r="AM25" i="1"/>
  <c r="AM58" i="1"/>
  <c r="AN46" i="1" l="1"/>
  <c r="AM46" i="1"/>
  <c r="AM37" i="1"/>
  <c r="AM28" i="1"/>
  <c r="AM5" i="1"/>
  <c r="AM57" i="1"/>
  <c r="AM42" i="1"/>
  <c r="AQ84" i="1"/>
  <c r="AQ86" i="1"/>
  <c r="AQ83" i="1"/>
  <c r="AQ79" i="1"/>
  <c r="AQ78" i="1"/>
  <c r="AM38" i="1"/>
  <c r="AM45" i="1"/>
  <c r="AM24" i="1"/>
  <c r="AM61" i="1"/>
  <c r="AM23" i="1"/>
  <c r="AI30" i="1"/>
  <c r="AJ30" i="1"/>
  <c r="AM49" i="1"/>
  <c r="AJ18" i="1"/>
  <c r="AI18" i="1"/>
  <c r="AI53" i="1"/>
  <c r="AI6" i="1"/>
  <c r="AI4" i="1" s="1"/>
  <c r="C47" i="2"/>
  <c r="AM2" i="1"/>
  <c r="W4" i="1"/>
  <c r="X4" i="1"/>
  <c r="Y4" i="1"/>
  <c r="Z4" i="1"/>
  <c r="AA4" i="1"/>
  <c r="AB6" i="1"/>
  <c r="AB4" i="1" s="1"/>
  <c r="AC6" i="1"/>
  <c r="AC4" i="1" s="1"/>
  <c r="AD6" i="1"/>
  <c r="AD4" i="1" s="1"/>
  <c r="AE6" i="1"/>
  <c r="AE4" i="1" s="1"/>
  <c r="AF6" i="1"/>
  <c r="AF4" i="1" s="1"/>
  <c r="AG6" i="1"/>
  <c r="AG4" i="1" s="1"/>
  <c r="AH6" i="1"/>
  <c r="AH4" i="1" s="1"/>
  <c r="AM9" i="1"/>
  <c r="AM11" i="1"/>
  <c r="AB18" i="1"/>
  <c r="AC18" i="1"/>
  <c r="AD18" i="1"/>
  <c r="AE18" i="1"/>
  <c r="AF18" i="1"/>
  <c r="AG18" i="1"/>
  <c r="AH18" i="1"/>
  <c r="AM22" i="1"/>
  <c r="AM29" i="1"/>
  <c r="AB30" i="1"/>
  <c r="AC30" i="1"/>
  <c r="AD30" i="1"/>
  <c r="AE30" i="1"/>
  <c r="AF30" i="1"/>
  <c r="AG30" i="1"/>
  <c r="AH30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M40" i="1"/>
  <c r="AM41" i="1"/>
  <c r="AM44" i="1"/>
  <c r="AM51" i="1"/>
  <c r="AM52" i="1"/>
  <c r="AF53" i="1"/>
  <c r="AM56" i="1"/>
  <c r="AM59" i="1"/>
  <c r="AM60" i="1"/>
  <c r="AM62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H74" i="1" l="1"/>
  <c r="AC74" i="1"/>
  <c r="AB74" i="1"/>
  <c r="AD74" i="1"/>
  <c r="AM39" i="1"/>
  <c r="AG74" i="1"/>
  <c r="AF74" i="1"/>
  <c r="AQ80" i="1"/>
  <c r="AQ82" i="1"/>
  <c r="AI74" i="1"/>
  <c r="AQ87" i="1"/>
  <c r="AE74" i="1"/>
  <c r="AQ85" i="1"/>
  <c r="AM74" i="1" l="1"/>
  <c r="AN37" i="1" s="1"/>
  <c r="AQ81" i="1"/>
  <c r="AQ89" i="1" s="1"/>
  <c r="AN43" i="1" l="1"/>
  <c r="AN28" i="1"/>
  <c r="AN3" i="1"/>
  <c r="AN17" i="1"/>
  <c r="AR87" i="1" s="1"/>
  <c r="AN16" i="1"/>
  <c r="AN32" i="1"/>
  <c r="AN59" i="1"/>
  <c r="AN47" i="1"/>
  <c r="AN71" i="1"/>
  <c r="AN45" i="1"/>
  <c r="AN31" i="1"/>
  <c r="AN70" i="1"/>
  <c r="AN50" i="1"/>
  <c r="AN44" i="1"/>
  <c r="AN2" i="1"/>
  <c r="AN13" i="1"/>
  <c r="AR85" i="1" s="1"/>
  <c r="AN9" i="1"/>
  <c r="AN51" i="1"/>
  <c r="AN42" i="1"/>
  <c r="AN24" i="1"/>
  <c r="AN19" i="1"/>
  <c r="AN33" i="1"/>
  <c r="AN40" i="1"/>
  <c r="AN15" i="1"/>
  <c r="AN10" i="1"/>
  <c r="AN60" i="1"/>
  <c r="AN6" i="1"/>
  <c r="AN66" i="1"/>
  <c r="AN68" i="1"/>
  <c r="AN22" i="1"/>
  <c r="AN52" i="1"/>
  <c r="AN55" i="1"/>
  <c r="AN5" i="1"/>
  <c r="AN20" i="1"/>
  <c r="AN49" i="1"/>
  <c r="AN36" i="1"/>
  <c r="AN48" i="1"/>
  <c r="AR79" i="1" s="1"/>
  <c r="AN11" i="1"/>
  <c r="AN18" i="1"/>
  <c r="AR80" i="1" s="1"/>
  <c r="AN38" i="1"/>
  <c r="AN63" i="1"/>
  <c r="AN29" i="1"/>
  <c r="AN26" i="1"/>
  <c r="AN8" i="1"/>
  <c r="AN7" i="1"/>
  <c r="AN62" i="1"/>
  <c r="AN72" i="1"/>
  <c r="AN69" i="1"/>
  <c r="AN21" i="1"/>
  <c r="AN57" i="1"/>
  <c r="AN25" i="1"/>
  <c r="AR78" i="1" s="1"/>
  <c r="AN35" i="1"/>
  <c r="AN39" i="1"/>
  <c r="AN30" i="1"/>
  <c r="AR82" i="1" s="1"/>
  <c r="AN53" i="1"/>
  <c r="AN67" i="1"/>
  <c r="AN14" i="1"/>
  <c r="AR86" i="1" s="1"/>
  <c r="AN65" i="1"/>
  <c r="AR83" i="1" s="1"/>
  <c r="AN56" i="1"/>
  <c r="AN4" i="1"/>
  <c r="AR81" i="1" s="1"/>
  <c r="AN34" i="1"/>
  <c r="AN41" i="1"/>
  <c r="AN54" i="1"/>
  <c r="AN23" i="1"/>
  <c r="AN64" i="1"/>
  <c r="AN27" i="1"/>
  <c r="AN58" i="1"/>
  <c r="AN12" i="1"/>
  <c r="AR84" i="1" s="1"/>
  <c r="AN61" i="1"/>
  <c r="AR89" i="1" l="1"/>
</calcChain>
</file>

<file path=xl/sharedStrings.xml><?xml version="1.0" encoding="utf-8"?>
<sst xmlns="http://schemas.openxmlformats.org/spreadsheetml/2006/main" count="228" uniqueCount="95">
  <si>
    <t>Item</t>
  </si>
  <si>
    <t>Source</t>
  </si>
  <si>
    <t>1989</t>
  </si>
  <si>
    <t>55-Gallon Drums</t>
  </si>
  <si>
    <t>Dumping Activities</t>
  </si>
  <si>
    <t>Appliances (refrigerators, washers, etc.)</t>
  </si>
  <si>
    <t>Shoreline and Recreational Activities</t>
  </si>
  <si>
    <t>Bait Containers/Packaging</t>
  </si>
  <si>
    <t>Ocean and Waterway Activities</t>
  </si>
  <si>
    <t>Balloons</t>
  </si>
  <si>
    <t>Batteries</t>
  </si>
  <si>
    <t>Beverage Bottles (Glass)</t>
  </si>
  <si>
    <t>Beverage Bottles (Plastic) 2 liters or less</t>
  </si>
  <si>
    <t>Beverage Cans</t>
  </si>
  <si>
    <t>Bleach/Cleaner Bottles</t>
  </si>
  <si>
    <t>Building Materials</t>
  </si>
  <si>
    <t>Buoys/Floats</t>
  </si>
  <si>
    <t>Caps, Lids</t>
  </si>
  <si>
    <t>Cars/Car Parts</t>
  </si>
  <si>
    <t>Cigar Tips</t>
  </si>
  <si>
    <t>Smoking-Related Activities</t>
  </si>
  <si>
    <t>Cigarette Lighters</t>
  </si>
  <si>
    <t>Cigarettes/Cigarette Filters</t>
  </si>
  <si>
    <t>Clothing, Shoes</t>
  </si>
  <si>
    <t>Condoms</t>
  </si>
  <si>
    <t>Medical and Personal Hygiene</t>
  </si>
  <si>
    <t>Crab/Lobster/Fish Traps</t>
  </si>
  <si>
    <t>Crates</t>
  </si>
  <si>
    <t>Cups, Plates, Forks, Knives, Spoons</t>
  </si>
  <si>
    <t>Diapers</t>
  </si>
  <si>
    <t>Fishing Line</t>
  </si>
  <si>
    <t>Fishing Lures/Light Sticks</t>
  </si>
  <si>
    <t>Fishing Nets</t>
  </si>
  <si>
    <t>Food Wrappers/Containers</t>
  </si>
  <si>
    <t>Light Bulbs/Tubes</t>
  </si>
  <si>
    <t>Oil/Lube Bottles</t>
  </si>
  <si>
    <t>Pallets</t>
  </si>
  <si>
    <t>Plastic Sheeting/Tarps</t>
  </si>
  <si>
    <t>Pull Tabs</t>
  </si>
  <si>
    <t>Rope</t>
  </si>
  <si>
    <t>Shotgun Shells/Wadding</t>
  </si>
  <si>
    <t>Six-Pack Holders</t>
  </si>
  <si>
    <t>Strapping Bands</t>
  </si>
  <si>
    <t>Straws, Stirrers</t>
  </si>
  <si>
    <t>Syringes</t>
  </si>
  <si>
    <t>Tampons/Tampon Applicators</t>
  </si>
  <si>
    <t>Tires</t>
  </si>
  <si>
    <t>Tobacco Packaging/Wrappers</t>
  </si>
  <si>
    <t>Toys</t>
  </si>
  <si>
    <t>total</t>
  </si>
  <si>
    <t>Bags TOTAL</t>
  </si>
  <si>
    <t>Bags PLASTIC</t>
  </si>
  <si>
    <t>Bags PAPER</t>
  </si>
  <si>
    <t>TOTALS</t>
  </si>
  <si>
    <t>%</t>
  </si>
  <si>
    <t>Caps Lids</t>
  </si>
  <si>
    <t>Bags (plastic and paper)</t>
  </si>
  <si>
    <t>Beverage Bottles (glass)</t>
  </si>
  <si>
    <t>Count</t>
  </si>
  <si>
    <t>Percentage</t>
  </si>
  <si>
    <t>TOTAL</t>
  </si>
  <si>
    <t>Take Out/Away Containers (Plastic)</t>
  </si>
  <si>
    <t>Take Out/Away Containers (Foam)</t>
  </si>
  <si>
    <t>Bottle Caps (Plastic)</t>
  </si>
  <si>
    <t>Bottle Caps (Metal)</t>
  </si>
  <si>
    <t>Lids (Plastic)</t>
  </si>
  <si>
    <t>Forks, Knives, Spoons</t>
  </si>
  <si>
    <t>Cups &amp; Plates (Plastic)</t>
  </si>
  <si>
    <t>Cups &amp; Plates (Paper)</t>
  </si>
  <si>
    <t>Cups &amp; Plates (Foam)</t>
  </si>
  <si>
    <t>Fireworks</t>
  </si>
  <si>
    <t>Plastic Pieces (less than 2.5 cm)</t>
  </si>
  <si>
    <t>Glass Pieces (less than 2.5 cm)</t>
  </si>
  <si>
    <t>Bags PLASTIC - GROCERY</t>
  </si>
  <si>
    <t>Bags PLASTIC - OTHER</t>
  </si>
  <si>
    <t>Caps, Lids TOTAL</t>
  </si>
  <si>
    <t>Cups, Plates, Forks, Knives, Spoons TOTAL</t>
  </si>
  <si>
    <t>Fishing Buoys, Pots, &amp; Traps TOTAL</t>
  </si>
  <si>
    <t>Bleach/Cleaner Bottles/Other Plastic Bottles</t>
  </si>
  <si>
    <t>Building/Construction Materials</t>
  </si>
  <si>
    <t>Construction Materials</t>
  </si>
  <si>
    <t xml:space="preserve">Beverage Bottles (plastic) </t>
  </si>
  <si>
    <t>Other Plastic/Foam Packaging (Clean Swell)</t>
  </si>
  <si>
    <t>Beverage Sachets</t>
  </si>
  <si>
    <t>Fishing Gear (Clean Swell)</t>
  </si>
  <si>
    <t>Other Trash (Clean Swell)</t>
  </si>
  <si>
    <t>E-cigarettes</t>
  </si>
  <si>
    <t xml:space="preserve">Other Tobacco (packaging, lighter, etc.) </t>
  </si>
  <si>
    <t>Personal Hygiene (Clean Swell)</t>
  </si>
  <si>
    <t>Gloves &amp; Masks (PPE)</t>
  </si>
  <si>
    <t>Cotton bud sticks (swabs)</t>
  </si>
  <si>
    <t>Electronics &amp; Batteries</t>
  </si>
  <si>
    <t>Foam Dock Pieces</t>
  </si>
  <si>
    <t>Top Ten 1988-2022</t>
  </si>
  <si>
    <t>Foam Packaging (less than 2.5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</si>
</sst>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MS Sans Serif"/>
      <family val="2"/>
    </font>
    <font>
      <b/>
      <u/>
      <sz val="10"/>
      <name val="MS Sans Serif"/>
      <family val="2"/>
    </font>
    <font>
      <sz val="10.5"/>
      <color indexed="8"/>
      <name val="MS Sans Serif"/>
      <family val="2"/>
    </font>
    <font>
      <sz val="10.5"/>
      <name val="MS Sans Serif"/>
      <family val="2"/>
    </font>
    <font>
      <b/>
      <sz val="10.5"/>
      <name val="MS Sans Serif"/>
      <family val="2"/>
    </font>
    <font>
      <b/>
      <sz val="10.5"/>
      <color indexed="8"/>
      <name val="MS Sans Serif"/>
      <family val="2"/>
    </font>
    <font>
      <sz val="10"/>
      <color rgb="FF333333"/>
      <name val="MS Sans Serif"/>
      <family val="2"/>
    </font>
    <font>
      <b/>
      <sz val="10"/>
      <color rgb="FF333333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quotePrefix="1"/>
    <xf numFmtId="0" fontId="3" fillId="0" borderId="0" xfId="0" applyFont="1"/>
    <xf numFmtId="10" fontId="0" fillId="0" borderId="0" xfId="0" applyNumberFormat="1"/>
    <xf numFmtId="0" fontId="5" fillId="0" borderId="0" xfId="0" applyFont="1"/>
    <xf numFmtId="10" fontId="3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quotePrefix="1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quotePrefix="1" applyFill="1"/>
    <xf numFmtId="0" fontId="0" fillId="2" borderId="0" xfId="0" applyFill="1"/>
    <xf numFmtId="0" fontId="3" fillId="2" borderId="0" xfId="0" quotePrefix="1" applyFont="1" applyFill="1"/>
    <xf numFmtId="0" fontId="0" fillId="3" borderId="0" xfId="0" quotePrefix="1" applyFill="1"/>
    <xf numFmtId="0" fontId="4" fillId="2" borderId="0" xfId="0" quotePrefix="1" applyFont="1" applyFill="1"/>
    <xf numFmtId="0" fontId="4" fillId="0" borderId="0" xfId="0" applyFont="1"/>
    <xf numFmtId="0" fontId="4" fillId="0" borderId="0" xfId="0" quotePrefix="1" applyFont="1"/>
    <xf numFmtId="0" fontId="11" fillId="0" borderId="0" xfId="0" applyFont="1"/>
    <xf numFmtId="0" fontId="4" fillId="3" borderId="0" xfId="0" quotePrefix="1" applyFont="1" applyFill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1" fillId="0" borderId="0" xfId="0" quotePrefix="1" applyFont="1"/>
    <xf numFmtId="0" fontId="1" fillId="3" borderId="0" xfId="0" quotePrefix="1" applyFont="1" applyFill="1"/>
    <xf numFmtId="164" fontId="3" fillId="0" borderId="0" xfId="0" applyNumberFormat="1" applyFont="1"/>
    <xf numFmtId="164" fontId="3" fillId="2" borderId="0" xfId="0" applyNumberFormat="1" applyFont="1" applyFill="1"/>
    <xf numFmtId="164" fontId="3" fillId="3" borderId="0" xfId="0" applyNumberFormat="1" applyFont="1" applyFill="1"/>
    <xf numFmtId="164" fontId="6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2" borderId="0" xfId="0" applyNumberFormat="1" applyFont="1" applyFill="1"/>
    <xf numFmtId="3" fontId="3" fillId="3" borderId="0" xfId="0" applyNumberFormat="1" applyFont="1" applyFill="1"/>
    <xf numFmtId="3" fontId="0" fillId="0" borderId="0" xfId="0" quotePrefix="1" applyNumberFormat="1"/>
    <xf numFmtId="3" fontId="0" fillId="0" borderId="0" xfId="0" applyNumberFormat="1"/>
    <xf numFmtId="3" fontId="4" fillId="0" borderId="0" xfId="0" applyNumberFormat="1" applyFont="1"/>
    <xf numFmtId="3" fontId="11" fillId="0" borderId="0" xfId="0" applyNumberFormat="1" applyFont="1"/>
    <xf numFmtId="3" fontId="3" fillId="2" borderId="0" xfId="0" quotePrefix="1" applyNumberFormat="1" applyFont="1" applyFill="1"/>
    <xf numFmtId="3" fontId="0" fillId="0" borderId="0" xfId="0" applyNumberFormat="1" applyProtection="1">
      <protection locked="0"/>
    </xf>
    <xf numFmtId="3" fontId="4" fillId="0" borderId="0" xfId="0" applyNumberFormat="1" applyFont="1" applyProtection="1">
      <protection locked="0"/>
    </xf>
    <xf numFmtId="3" fontId="3" fillId="3" borderId="0" xfId="0" quotePrefix="1" applyNumberFormat="1" applyFont="1" applyFill="1"/>
    <xf numFmtId="3" fontId="0" fillId="3" borderId="0" xfId="0" quotePrefix="1" applyNumberFormat="1" applyFill="1"/>
    <xf numFmtId="3" fontId="0" fillId="3" borderId="0" xfId="0" applyNumberFormat="1" applyFill="1"/>
    <xf numFmtId="3" fontId="0" fillId="3" borderId="0" xfId="0" applyNumberFormat="1" applyFill="1" applyProtection="1">
      <protection locked="0"/>
    </xf>
    <xf numFmtId="3" fontId="3" fillId="3" borderId="0" xfId="0" applyNumberFormat="1" applyFont="1" applyFill="1" applyProtection="1">
      <protection locked="0"/>
    </xf>
    <xf numFmtId="3" fontId="11" fillId="3" borderId="0" xfId="0" applyNumberFormat="1" applyFont="1" applyFill="1"/>
    <xf numFmtId="3" fontId="3" fillId="0" borderId="0" xfId="0" quotePrefix="1" applyNumberFormat="1" applyFont="1"/>
    <xf numFmtId="3" fontId="1" fillId="0" borderId="0" xfId="0" quotePrefix="1" applyNumberFormat="1" applyFont="1"/>
    <xf numFmtId="3" fontId="3" fillId="0" borderId="0" xfId="0" applyNumberFormat="1" applyFont="1" applyProtection="1">
      <protection locked="0"/>
    </xf>
    <xf numFmtId="3" fontId="1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1" fillId="3" borderId="0" xfId="0" quotePrefix="1" applyNumberFormat="1" applyFont="1" applyFill="1"/>
    <xf numFmtId="3" fontId="7" fillId="0" borderId="0" xfId="0" applyNumberFormat="1" applyFont="1"/>
    <xf numFmtId="3" fontId="7" fillId="3" borderId="0" xfId="0" applyNumberFormat="1" applyFont="1" applyFill="1"/>
    <xf numFmtId="3" fontId="8" fillId="3" borderId="0" xfId="0" applyNumberFormat="1" applyFont="1" applyFill="1"/>
    <xf numFmtId="3" fontId="8" fillId="0" borderId="0" xfId="0" applyNumberFormat="1" applyFont="1"/>
    <xf numFmtId="3" fontId="9" fillId="2" borderId="0" xfId="0" applyNumberFormat="1" applyFont="1" applyFill="1"/>
    <xf numFmtId="3" fontId="10" fillId="0" borderId="0" xfId="0" applyNumberFormat="1" applyFont="1"/>
    <xf numFmtId="0" fontId="1" fillId="0" borderId="0" xfId="0" quotePrefix="1" applyFont="1" applyAlignment="1">
      <alignment horizontal="left"/>
    </xf>
    <xf numFmtId="0" fontId="11" fillId="0" borderId="0" xfId="0" quotePrefix="1" applyFont="1"/>
    <xf numFmtId="3" fontId="11" fillId="3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3" fontId="11" fillId="4" borderId="0" xfId="0" applyNumberFormat="1" applyFont="1" applyFill="1" applyAlignment="1">
      <alignment horizontal="right" vertical="top" wrapText="1"/>
    </xf>
    <xf numFmtId="3" fontId="11" fillId="3" borderId="0" xfId="0" applyNumberFormat="1" applyFont="1" applyFill="1" applyAlignment="1">
      <alignment horizontal="right" vertical="top" wrapText="1"/>
    </xf>
    <xf numFmtId="0" fontId="1" fillId="0" borderId="0" xfId="0" quotePrefix="1" applyFont="1" applyFill="1"/>
    <xf numFmtId="0" fontId="0" fillId="0" borderId="0" xfId="0" quotePrefix="1" applyFill="1"/>
    <xf numFmtId="3" fontId="3" fillId="0" borderId="0" xfId="0" quotePrefix="1" applyNumberFormat="1" applyFont="1" applyFill="1"/>
    <xf numFmtId="3" fontId="0" fillId="0" borderId="0" xfId="0" quotePrefix="1" applyNumberFormat="1" applyFill="1"/>
    <xf numFmtId="3" fontId="7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ill="1" applyProtection="1">
      <protection locked="0"/>
    </xf>
    <xf numFmtId="3" fontId="3" fillId="0" borderId="0" xfId="0" applyNumberFormat="1" applyFont="1" applyFill="1" applyProtection="1">
      <protection locked="0"/>
    </xf>
    <xf numFmtId="3" fontId="11" fillId="0" borderId="0" xfId="0" applyNumberFormat="1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3" fontId="1" fillId="0" borderId="0" xfId="0" applyNumberFormat="1" applyFont="1" applyFill="1"/>
    <xf numFmtId="3" fontId="11" fillId="0" borderId="1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9"/>
  <sheetViews>
    <sheetView tabSelected="1" topLeftCell="A61" zoomScaleNormal="100" workbookViewId="0">
      <pane xSplit="2" topLeftCell="C1" activePane="topRight" state="frozen"/>
      <selection pane="topRight" activeCell="D1" sqref="D1:D74"/>
    </sheetView>
  </sheetViews>
  <sheetFormatPr defaultRowHeight="13" x14ac:dyDescent="0.3"/>
  <cols>
    <col min="1" max="1" width="36.7265625" customWidth="1"/>
    <col min="2" max="2" width="30.1796875" customWidth="1"/>
    <col min="3" max="3" width="17.453125" customWidth="1"/>
    <col min="4" max="4" width="10.26953125" customWidth="1"/>
    <col min="5" max="5" width="11.26953125" customWidth="1"/>
    <col min="6" max="6" width="10.7265625" customWidth="1"/>
    <col min="7" max="7" width="10.54296875" customWidth="1"/>
    <col min="8" max="8" width="11.26953125" customWidth="1"/>
    <col min="9" max="9" width="10.54296875" customWidth="1"/>
    <col min="10" max="10" width="10.26953125" customWidth="1"/>
    <col min="11" max="11" width="10.7265625" customWidth="1"/>
    <col min="12" max="12" width="11.453125" customWidth="1"/>
    <col min="13" max="13" width="11.26953125" customWidth="1"/>
    <col min="14" max="14" width="11" customWidth="1"/>
    <col min="15" max="15" width="10" customWidth="1"/>
    <col min="16" max="16" width="10.26953125" customWidth="1"/>
    <col min="17" max="17" width="9.26953125" customWidth="1"/>
    <col min="18" max="18" width="10" customWidth="1"/>
    <col min="19" max="19" width="10.54296875" customWidth="1"/>
    <col min="20" max="20" width="11" customWidth="1"/>
    <col min="21" max="21" width="10" customWidth="1"/>
    <col min="22" max="22" width="9.81640625" customWidth="1"/>
    <col min="23" max="23" width="10.26953125" customWidth="1"/>
    <col min="24" max="24" width="11.81640625" customWidth="1"/>
    <col min="25" max="25" width="10.453125" customWidth="1"/>
    <col min="26" max="26" width="10.7265625" customWidth="1"/>
    <col min="27" max="27" width="10.26953125" customWidth="1"/>
    <col min="28" max="28" width="10.54296875" style="16" customWidth="1"/>
    <col min="29" max="29" width="11.7265625" style="16" customWidth="1"/>
    <col min="30" max="30" width="10.453125" style="16" customWidth="1"/>
    <col min="31" max="31" width="10.26953125" customWidth="1"/>
    <col min="32" max="33" width="11.54296875" customWidth="1"/>
    <col min="34" max="38" width="11.54296875" style="34" customWidth="1"/>
    <col min="39" max="39" width="22.7265625" customWidth="1"/>
    <col min="40" max="40" width="16.26953125" style="24" customWidth="1"/>
    <col min="41" max="41" width="13.54296875" style="6" customWidth="1"/>
    <col min="43" max="43" width="11.08984375" customWidth="1"/>
  </cols>
  <sheetData>
    <row r="1" spans="1:41" s="2" customFormat="1" x14ac:dyDescent="0.3">
      <c r="A1" s="8" t="s">
        <v>0</v>
      </c>
      <c r="B1" s="8" t="s">
        <v>1</v>
      </c>
      <c r="C1" s="8">
        <v>1988</v>
      </c>
      <c r="D1" s="8">
        <v>1989</v>
      </c>
      <c r="E1" s="8">
        <v>1990</v>
      </c>
      <c r="F1" s="8">
        <v>1991</v>
      </c>
      <c r="G1" s="8">
        <v>1992</v>
      </c>
      <c r="H1" s="8">
        <v>1993</v>
      </c>
      <c r="I1" s="8">
        <v>1994</v>
      </c>
      <c r="J1" s="8">
        <v>1995</v>
      </c>
      <c r="K1" s="8">
        <v>1996</v>
      </c>
      <c r="L1" s="8">
        <v>1997</v>
      </c>
      <c r="M1" s="8">
        <v>1998</v>
      </c>
      <c r="N1" s="8">
        <v>1999</v>
      </c>
      <c r="O1" s="8">
        <v>2000</v>
      </c>
      <c r="P1" s="8">
        <v>2001</v>
      </c>
      <c r="Q1" s="8">
        <v>2002</v>
      </c>
      <c r="R1" s="8">
        <v>2003</v>
      </c>
      <c r="S1" s="8">
        <v>2004</v>
      </c>
      <c r="T1" s="2">
        <v>2005</v>
      </c>
      <c r="U1" s="2">
        <v>2006</v>
      </c>
      <c r="V1" s="2">
        <v>2007</v>
      </c>
      <c r="W1" s="2">
        <v>2008</v>
      </c>
      <c r="X1" s="2">
        <v>2009</v>
      </c>
      <c r="Y1" s="2">
        <v>2010</v>
      </c>
      <c r="Z1" s="2">
        <v>2011</v>
      </c>
      <c r="AA1" s="2">
        <v>2012</v>
      </c>
      <c r="AB1" s="2">
        <v>2013</v>
      </c>
      <c r="AC1" s="2">
        <v>2014</v>
      </c>
      <c r="AD1" s="2">
        <v>2015</v>
      </c>
      <c r="AE1" s="2">
        <v>2016</v>
      </c>
      <c r="AF1" s="2">
        <v>2017</v>
      </c>
      <c r="AG1" s="2">
        <v>2018</v>
      </c>
      <c r="AH1" s="2">
        <v>2019</v>
      </c>
      <c r="AI1" s="2">
        <v>2020</v>
      </c>
      <c r="AJ1" s="2">
        <v>2021</v>
      </c>
      <c r="AK1" s="2">
        <v>2022</v>
      </c>
      <c r="AL1" s="2">
        <v>2023</v>
      </c>
      <c r="AM1" s="2" t="s">
        <v>53</v>
      </c>
      <c r="AN1" s="24" t="s">
        <v>54</v>
      </c>
      <c r="AO1" s="9"/>
    </row>
    <row r="2" spans="1:41" x14ac:dyDescent="0.3">
      <c r="A2" s="22" t="s">
        <v>3</v>
      </c>
      <c r="B2" s="1" t="s">
        <v>4</v>
      </c>
      <c r="C2" s="1">
        <v>15</v>
      </c>
      <c r="D2" s="33">
        <v>389</v>
      </c>
      <c r="E2" s="33">
        <v>386</v>
      </c>
      <c r="F2" s="33">
        <v>1081</v>
      </c>
      <c r="G2" s="33">
        <v>553</v>
      </c>
      <c r="H2" s="33">
        <v>1297</v>
      </c>
      <c r="I2" s="33">
        <v>518</v>
      </c>
      <c r="J2" s="33">
        <v>457</v>
      </c>
      <c r="K2" s="33">
        <v>353</v>
      </c>
      <c r="L2" s="33">
        <v>659</v>
      </c>
      <c r="M2" s="33">
        <v>1787</v>
      </c>
      <c r="N2" s="47">
        <v>717</v>
      </c>
      <c r="O2" s="33">
        <v>673</v>
      </c>
      <c r="P2" s="33">
        <v>107</v>
      </c>
      <c r="Q2" s="33">
        <v>83</v>
      </c>
      <c r="R2" s="33">
        <v>51</v>
      </c>
      <c r="S2" s="33">
        <v>67</v>
      </c>
      <c r="T2" s="34">
        <v>80</v>
      </c>
      <c r="U2" s="33">
        <v>111</v>
      </c>
      <c r="V2" s="33">
        <v>97</v>
      </c>
      <c r="W2" s="34">
        <v>44</v>
      </c>
      <c r="X2" s="34">
        <v>77</v>
      </c>
      <c r="Y2" s="34">
        <v>88</v>
      </c>
      <c r="Z2" s="34">
        <v>185</v>
      </c>
      <c r="AA2" s="34">
        <v>41</v>
      </c>
      <c r="AB2" s="35"/>
      <c r="AC2" s="35"/>
      <c r="AD2" s="35"/>
      <c r="AM2" s="30">
        <f>SUM(C2:AE2)</f>
        <v>9916</v>
      </c>
      <c r="AN2" s="24">
        <f>SUM(AM2/AM74)</f>
        <v>4.1696593868489803E-4</v>
      </c>
    </row>
    <row r="3" spans="1:41" x14ac:dyDescent="0.3">
      <c r="A3" s="22" t="s">
        <v>5</v>
      </c>
      <c r="B3" s="1" t="s">
        <v>4</v>
      </c>
      <c r="C3" s="1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51"/>
      <c r="O3" s="34"/>
      <c r="P3" s="33">
        <v>177</v>
      </c>
      <c r="Q3" s="33">
        <v>253</v>
      </c>
      <c r="R3" s="33">
        <v>229</v>
      </c>
      <c r="S3" s="33">
        <v>406</v>
      </c>
      <c r="T3" s="34">
        <v>217</v>
      </c>
      <c r="U3" s="33">
        <v>368</v>
      </c>
      <c r="V3" s="33">
        <v>512</v>
      </c>
      <c r="W3" s="34">
        <v>313</v>
      </c>
      <c r="X3" s="34">
        <v>415</v>
      </c>
      <c r="Y3" s="34">
        <v>361</v>
      </c>
      <c r="Z3" s="34">
        <v>602</v>
      </c>
      <c r="AA3" s="34">
        <v>214</v>
      </c>
      <c r="AB3" s="36">
        <v>412</v>
      </c>
      <c r="AC3" s="36">
        <v>632</v>
      </c>
      <c r="AD3" s="36">
        <v>359</v>
      </c>
      <c r="AE3" s="36">
        <v>460</v>
      </c>
      <c r="AF3" s="36">
        <v>892</v>
      </c>
      <c r="AG3" s="36">
        <v>186</v>
      </c>
      <c r="AH3" s="36">
        <v>379</v>
      </c>
      <c r="AI3" s="36">
        <v>28</v>
      </c>
      <c r="AJ3" s="36">
        <v>46</v>
      </c>
      <c r="AK3" s="36">
        <v>210</v>
      </c>
      <c r="AL3" s="36">
        <v>284</v>
      </c>
      <c r="AM3" s="30">
        <f>SUM(C3:AL3)</f>
        <v>7955</v>
      </c>
      <c r="AN3" s="24">
        <f>SUM(AM3/AM74)</f>
        <v>3.3450625678079502E-4</v>
      </c>
    </row>
    <row r="4" spans="1:41" x14ac:dyDescent="0.3">
      <c r="A4" s="13" t="s">
        <v>50</v>
      </c>
      <c r="B4" s="13" t="s">
        <v>6</v>
      </c>
      <c r="C4" s="13">
        <v>4644</v>
      </c>
      <c r="D4" s="37">
        <v>31637</v>
      </c>
      <c r="E4" s="37">
        <v>49435.5</v>
      </c>
      <c r="F4" s="37">
        <v>42847</v>
      </c>
      <c r="G4" s="37">
        <v>58216.5</v>
      </c>
      <c r="H4" s="37">
        <v>12052</v>
      </c>
      <c r="I4" s="37">
        <v>62179.5</v>
      </c>
      <c r="J4" s="37">
        <v>42214.5</v>
      </c>
      <c r="K4" s="37">
        <v>48710.5</v>
      </c>
      <c r="L4" s="37">
        <v>68042.5</v>
      </c>
      <c r="M4" s="37">
        <v>70816.5</v>
      </c>
      <c r="N4" s="37">
        <v>36657</v>
      </c>
      <c r="O4" s="37">
        <v>69591</v>
      </c>
      <c r="P4" s="37">
        <v>50591.5</v>
      </c>
      <c r="Q4" s="37">
        <v>33268</v>
      </c>
      <c r="R4" s="37">
        <v>29207</v>
      </c>
      <c r="S4" s="37">
        <v>30841</v>
      </c>
      <c r="T4" s="31">
        <v>26119</v>
      </c>
      <c r="U4" s="37">
        <v>120551</v>
      </c>
      <c r="V4" s="37">
        <v>64355</v>
      </c>
      <c r="W4" s="31">
        <f>SUM(W5:W8)</f>
        <v>76738</v>
      </c>
      <c r="X4" s="31">
        <f>SUM(X5:X8)</f>
        <v>103671</v>
      </c>
      <c r="Y4" s="31">
        <f>SUM(Y5:Y8)</f>
        <v>95005</v>
      </c>
      <c r="Z4" s="31">
        <f>SUM(Z5:Z8)</f>
        <v>88402</v>
      </c>
      <c r="AA4" s="31">
        <f>SUM(AA5:AA8)</f>
        <v>63233</v>
      </c>
      <c r="AB4" s="31">
        <f>SUM(AB5:AB6)</f>
        <v>34766</v>
      </c>
      <c r="AC4" s="31">
        <f>SUM(AC5:AC6)</f>
        <v>51847</v>
      </c>
      <c r="AD4" s="31">
        <f>SUM(AD5:AD6)</f>
        <v>30573</v>
      </c>
      <c r="AE4" s="34">
        <f>SUM(AE5:AE6)</f>
        <v>33858</v>
      </c>
      <c r="AF4" s="34">
        <f>SUM(AF5:AF6)</f>
        <v>42172</v>
      </c>
      <c r="AG4" s="34">
        <f>SUM(AG5,AG6)</f>
        <v>30366</v>
      </c>
      <c r="AH4" s="34">
        <f>SUM(AH5+AH6)</f>
        <v>31803</v>
      </c>
      <c r="AI4" s="34">
        <f>AI6+AI5</f>
        <v>25221</v>
      </c>
      <c r="AJ4" s="34">
        <f>AJ5+AJ6</f>
        <v>19060</v>
      </c>
      <c r="AK4" s="34">
        <f>AK5+AK6</f>
        <v>22714</v>
      </c>
      <c r="AL4" s="34">
        <f>AL5+AL6</f>
        <v>21621</v>
      </c>
      <c r="AM4" s="31">
        <f>SUM(C4:AL4)</f>
        <v>1723026</v>
      </c>
      <c r="AN4" s="25">
        <f>AM4/AM74</f>
        <v>7.2452919873788324E-2</v>
      </c>
    </row>
    <row r="5" spans="1:41" x14ac:dyDescent="0.3">
      <c r="A5" s="20" t="s">
        <v>52</v>
      </c>
      <c r="B5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47"/>
      <c r="O5" s="33"/>
      <c r="P5" s="33"/>
      <c r="Q5" s="33"/>
      <c r="R5" s="33"/>
      <c r="S5" s="33"/>
      <c r="T5" s="34"/>
      <c r="U5" s="33"/>
      <c r="V5" s="33"/>
      <c r="W5" s="34">
        <v>24194</v>
      </c>
      <c r="X5" s="34">
        <v>32335</v>
      </c>
      <c r="Y5" s="34">
        <v>29269</v>
      </c>
      <c r="Z5" s="38">
        <v>24317</v>
      </c>
      <c r="AA5" s="38">
        <v>19450</v>
      </c>
      <c r="AB5" s="36">
        <v>7577</v>
      </c>
      <c r="AC5" s="36">
        <v>9184</v>
      </c>
      <c r="AD5" s="36">
        <v>7132</v>
      </c>
      <c r="AE5" s="36">
        <v>7972</v>
      </c>
      <c r="AF5" s="36">
        <v>8694</v>
      </c>
      <c r="AG5" s="36">
        <v>5243</v>
      </c>
      <c r="AH5" s="36">
        <v>6035</v>
      </c>
      <c r="AI5" s="36">
        <v>1762</v>
      </c>
      <c r="AJ5" s="36">
        <v>1626</v>
      </c>
      <c r="AK5" s="36">
        <v>3262</v>
      </c>
      <c r="AL5" s="36">
        <v>2535</v>
      </c>
      <c r="AM5" s="30">
        <f>SUM(W5:AL5)</f>
        <v>190587</v>
      </c>
      <c r="AN5" s="24">
        <f>SUM(AM5/AM74)</f>
        <v>8.0141475752459317E-3</v>
      </c>
    </row>
    <row r="6" spans="1:41" ht="13.5" thickBot="1" x14ac:dyDescent="0.35">
      <c r="A6" s="20" t="s">
        <v>51</v>
      </c>
      <c r="B6" t="s">
        <v>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47"/>
      <c r="O6" s="33"/>
      <c r="P6" s="33"/>
      <c r="Q6" s="33"/>
      <c r="R6" s="33"/>
      <c r="S6" s="33"/>
      <c r="T6" s="34"/>
      <c r="U6" s="33"/>
      <c r="V6" s="33"/>
      <c r="W6" s="34">
        <v>52544</v>
      </c>
      <c r="X6" s="34">
        <v>71336</v>
      </c>
      <c r="Y6" s="34">
        <v>65736</v>
      </c>
      <c r="Z6" s="38">
        <v>64085</v>
      </c>
      <c r="AA6" s="38">
        <v>43783</v>
      </c>
      <c r="AB6" s="35">
        <f t="shared" ref="AB6:AG6" si="0">SUM(AB7:AB8)</f>
        <v>27189</v>
      </c>
      <c r="AC6" s="35">
        <f t="shared" si="0"/>
        <v>42663</v>
      </c>
      <c r="AD6" s="35">
        <f t="shared" si="0"/>
        <v>23441</v>
      </c>
      <c r="AE6" s="34">
        <f t="shared" si="0"/>
        <v>25886</v>
      </c>
      <c r="AF6" s="34">
        <f t="shared" si="0"/>
        <v>33478</v>
      </c>
      <c r="AG6" s="51">
        <f t="shared" si="0"/>
        <v>25123</v>
      </c>
      <c r="AH6" s="36">
        <f>AH7+AH8</f>
        <v>25768</v>
      </c>
      <c r="AI6" s="36">
        <f>AI7+AI8</f>
        <v>23459</v>
      </c>
      <c r="AJ6" s="36">
        <f>AJ7+AJ8</f>
        <v>17434</v>
      </c>
      <c r="AK6" s="34">
        <f>AK7+AK8</f>
        <v>19452</v>
      </c>
      <c r="AL6" s="36">
        <f>AL7+AL8</f>
        <v>19086</v>
      </c>
      <c r="AM6" s="30">
        <f>SUM(W6:AL6)</f>
        <v>580463</v>
      </c>
      <c r="AN6" s="24">
        <f>SUM(AM6/AM74)</f>
        <v>2.440836019230052E-2</v>
      </c>
    </row>
    <row r="7" spans="1:41" ht="13.5" thickBot="1" x14ac:dyDescent="0.35">
      <c r="A7" s="20" t="s">
        <v>73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47"/>
      <c r="O7" s="33"/>
      <c r="P7" s="33"/>
      <c r="Q7" s="33"/>
      <c r="R7" s="33"/>
      <c r="S7" s="33"/>
      <c r="T7" s="34"/>
      <c r="U7" s="33"/>
      <c r="V7" s="33"/>
      <c r="W7" s="34"/>
      <c r="X7" s="34"/>
      <c r="Y7" s="34"/>
      <c r="Z7" s="38"/>
      <c r="AA7" s="38"/>
      <c r="AB7" s="36">
        <v>13086</v>
      </c>
      <c r="AC7" s="36">
        <v>22346</v>
      </c>
      <c r="AD7" s="36">
        <v>10391</v>
      </c>
      <c r="AE7" s="45">
        <v>13390</v>
      </c>
      <c r="AF7" s="45">
        <v>15685</v>
      </c>
      <c r="AG7" s="45">
        <v>15917</v>
      </c>
      <c r="AH7" s="61">
        <v>13422</v>
      </c>
      <c r="AI7" s="64">
        <v>20456</v>
      </c>
      <c r="AJ7" s="64">
        <v>13569</v>
      </c>
      <c r="AK7" s="36">
        <v>7545</v>
      </c>
      <c r="AL7" s="64">
        <v>6881</v>
      </c>
      <c r="AM7" s="30">
        <f>SUM(AB7:AL7)</f>
        <v>152688</v>
      </c>
      <c r="AN7" s="24">
        <f>SUM(AM7/AM74)</f>
        <v>6.4205017392012613E-3</v>
      </c>
    </row>
    <row r="8" spans="1:41" x14ac:dyDescent="0.3">
      <c r="A8" s="20" t="s">
        <v>74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47"/>
      <c r="O8" s="33"/>
      <c r="P8" s="33"/>
      <c r="Q8" s="33"/>
      <c r="R8" s="33"/>
      <c r="S8" s="33"/>
      <c r="T8" s="34"/>
      <c r="U8" s="33"/>
      <c r="V8" s="33"/>
      <c r="W8" s="34"/>
      <c r="X8" s="34"/>
      <c r="Y8" s="34"/>
      <c r="Z8" s="38"/>
      <c r="AA8" s="38"/>
      <c r="AB8" s="36">
        <v>14103</v>
      </c>
      <c r="AC8" s="36">
        <v>20317</v>
      </c>
      <c r="AD8" s="36">
        <v>13050</v>
      </c>
      <c r="AE8" s="36">
        <v>12496</v>
      </c>
      <c r="AF8" s="36">
        <v>17793</v>
      </c>
      <c r="AG8" s="36">
        <v>9206</v>
      </c>
      <c r="AH8" s="62">
        <v>12346</v>
      </c>
      <c r="AI8" s="63">
        <v>3003</v>
      </c>
      <c r="AJ8" s="63">
        <v>3865</v>
      </c>
      <c r="AK8" s="63">
        <v>11907</v>
      </c>
      <c r="AL8" s="63">
        <v>12205</v>
      </c>
      <c r="AM8" s="30">
        <f>SUM(AB8:AL8)</f>
        <v>130291</v>
      </c>
      <c r="AN8" s="24">
        <f>SUM(AM8/AM74)</f>
        <v>5.478712093303151E-3</v>
      </c>
    </row>
    <row r="9" spans="1:41" x14ac:dyDescent="0.3">
      <c r="A9" s="17" t="s">
        <v>7</v>
      </c>
      <c r="B9" s="1" t="s">
        <v>8</v>
      </c>
      <c r="C9" s="1">
        <v>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51"/>
      <c r="O9" s="34"/>
      <c r="P9" s="33">
        <v>2188</v>
      </c>
      <c r="Q9" s="33">
        <v>2508</v>
      </c>
      <c r="R9" s="33">
        <v>2479</v>
      </c>
      <c r="S9" s="33">
        <v>2284</v>
      </c>
      <c r="T9" s="34">
        <v>2237</v>
      </c>
      <c r="U9" s="33">
        <v>2183</v>
      </c>
      <c r="V9" s="33">
        <v>2667</v>
      </c>
      <c r="W9" s="34">
        <v>2961</v>
      </c>
      <c r="X9" s="34">
        <v>4043</v>
      </c>
      <c r="Y9" s="34">
        <v>1850</v>
      </c>
      <c r="Z9" s="38">
        <v>1876</v>
      </c>
      <c r="AA9" s="38">
        <v>1805</v>
      </c>
      <c r="AB9" s="39"/>
      <c r="AC9" s="39"/>
      <c r="AD9" s="39"/>
      <c r="AM9" s="30">
        <f>SUM(C9:AE9)</f>
        <v>29081</v>
      </c>
      <c r="AN9" s="24">
        <f>SUM(AM9/AM74)</f>
        <v>1.2228505912561033E-3</v>
      </c>
    </row>
    <row r="10" spans="1:41" x14ac:dyDescent="0.3">
      <c r="A10" s="17" t="s">
        <v>9</v>
      </c>
      <c r="B10" s="1" t="s">
        <v>6</v>
      </c>
      <c r="C10" s="1">
        <v>682</v>
      </c>
      <c r="D10" s="33">
        <v>3457</v>
      </c>
      <c r="E10" s="33">
        <v>5421</v>
      </c>
      <c r="F10" s="33">
        <v>9600</v>
      </c>
      <c r="G10" s="33">
        <v>7413</v>
      </c>
      <c r="H10" s="33">
        <v>8316</v>
      </c>
      <c r="I10" s="33">
        <v>5652</v>
      </c>
      <c r="J10" s="33">
        <v>5094</v>
      </c>
      <c r="K10" s="33">
        <v>5836</v>
      </c>
      <c r="L10" s="33">
        <v>5891</v>
      </c>
      <c r="M10" s="33">
        <v>9115</v>
      </c>
      <c r="N10" s="53">
        <v>9537</v>
      </c>
      <c r="O10" s="33">
        <v>6857</v>
      </c>
      <c r="P10" s="33">
        <v>10768</v>
      </c>
      <c r="Q10" s="33">
        <v>10675</v>
      </c>
      <c r="R10" s="33">
        <v>8406</v>
      </c>
      <c r="S10" s="33">
        <v>11021</v>
      </c>
      <c r="T10" s="34">
        <v>13288</v>
      </c>
      <c r="U10" s="33">
        <v>8499</v>
      </c>
      <c r="V10" s="33">
        <v>9413</v>
      </c>
      <c r="W10" s="34">
        <v>8987</v>
      </c>
      <c r="X10" s="34">
        <v>9609</v>
      </c>
      <c r="Y10" s="34">
        <v>6211</v>
      </c>
      <c r="Z10" s="38">
        <v>7640</v>
      </c>
      <c r="AA10" s="38">
        <v>6001</v>
      </c>
      <c r="AB10" s="36">
        <v>3688</v>
      </c>
      <c r="AC10" s="36">
        <v>4834</v>
      </c>
      <c r="AD10" s="36">
        <v>2003</v>
      </c>
      <c r="AE10" s="36">
        <v>3693</v>
      </c>
      <c r="AF10" s="36">
        <v>5508</v>
      </c>
      <c r="AG10" s="36">
        <v>3153</v>
      </c>
      <c r="AH10" s="36">
        <v>3440</v>
      </c>
      <c r="AI10" s="36">
        <v>3556</v>
      </c>
      <c r="AJ10" s="36">
        <v>3268</v>
      </c>
      <c r="AK10" s="36">
        <v>2129</v>
      </c>
      <c r="AL10" s="36">
        <v>2652</v>
      </c>
      <c r="AM10" s="30">
        <f>SUM(C10:AL10)</f>
        <v>231313</v>
      </c>
      <c r="AN10" s="24">
        <f>SUM(AM10/AM74)</f>
        <v>9.7266682306393522E-3</v>
      </c>
      <c r="AO10" s="6">
        <v>1708048</v>
      </c>
    </row>
    <row r="11" spans="1:41" ht="13.5" thickBot="1" x14ac:dyDescent="0.35">
      <c r="A11" s="17" t="s">
        <v>10</v>
      </c>
      <c r="B11" s="1" t="s">
        <v>4</v>
      </c>
      <c r="C11" s="1">
        <v>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1"/>
      <c r="O11" s="34"/>
      <c r="P11" s="33">
        <v>1054</v>
      </c>
      <c r="Q11" s="33">
        <v>1170</v>
      </c>
      <c r="R11" s="33">
        <v>1219</v>
      </c>
      <c r="S11" s="33">
        <v>1522</v>
      </c>
      <c r="T11" s="34">
        <v>1257</v>
      </c>
      <c r="U11" s="33">
        <v>1862</v>
      </c>
      <c r="V11" s="33">
        <v>2241</v>
      </c>
      <c r="W11" s="34">
        <v>1517</v>
      </c>
      <c r="X11" s="34">
        <v>2107</v>
      </c>
      <c r="Y11" s="34">
        <v>1381</v>
      </c>
      <c r="Z11" s="38">
        <v>1591</v>
      </c>
      <c r="AA11" s="38">
        <v>1306</v>
      </c>
      <c r="AB11" s="39"/>
      <c r="AC11" s="39"/>
      <c r="AD11" s="39"/>
      <c r="AH11" s="51"/>
      <c r="AI11" s="51"/>
      <c r="AJ11" s="51"/>
      <c r="AK11" s="51"/>
      <c r="AL11" s="51"/>
      <c r="AM11" s="30">
        <f>SUM(C11:AE11)</f>
        <v>18227</v>
      </c>
      <c r="AN11" s="24">
        <f>SUM(AM11/AM74)</f>
        <v>7.6644192864155263E-4</v>
      </c>
    </row>
    <row r="12" spans="1:41" ht="13.5" thickBot="1" x14ac:dyDescent="0.35">
      <c r="A12" s="19" t="s">
        <v>11</v>
      </c>
      <c r="B12" s="14" t="s">
        <v>6</v>
      </c>
      <c r="C12" s="14">
        <v>4486</v>
      </c>
      <c r="D12" s="40">
        <v>20518</v>
      </c>
      <c r="E12" s="41">
        <v>23929</v>
      </c>
      <c r="F12" s="41">
        <v>16106</v>
      </c>
      <c r="G12" s="41">
        <v>20898</v>
      </c>
      <c r="H12" s="42">
        <v>27780</v>
      </c>
      <c r="I12" s="41">
        <v>21064</v>
      </c>
      <c r="J12" s="41">
        <v>13943</v>
      </c>
      <c r="K12" s="41">
        <v>14220</v>
      </c>
      <c r="L12" s="41">
        <v>18824</v>
      </c>
      <c r="M12" s="41">
        <v>25282</v>
      </c>
      <c r="N12" s="54">
        <v>23101</v>
      </c>
      <c r="O12" s="41">
        <v>19969</v>
      </c>
      <c r="P12" s="41">
        <v>28865</v>
      </c>
      <c r="Q12" s="41">
        <v>30243</v>
      </c>
      <c r="R12" s="41">
        <v>30459</v>
      </c>
      <c r="S12" s="41">
        <v>33289</v>
      </c>
      <c r="T12" s="42">
        <v>24377</v>
      </c>
      <c r="U12" s="41">
        <v>25462</v>
      </c>
      <c r="V12" s="41">
        <v>34961</v>
      </c>
      <c r="W12" s="42">
        <v>31774</v>
      </c>
      <c r="X12" s="42">
        <v>33633</v>
      </c>
      <c r="Y12" s="42">
        <v>27292</v>
      </c>
      <c r="Z12" s="43">
        <v>26024</v>
      </c>
      <c r="AA12" s="44">
        <v>19902</v>
      </c>
      <c r="AB12" s="45">
        <v>15429</v>
      </c>
      <c r="AC12" s="45">
        <v>21307</v>
      </c>
      <c r="AD12" s="45">
        <v>13084</v>
      </c>
      <c r="AE12" s="45">
        <v>13546</v>
      </c>
      <c r="AF12" s="45">
        <v>19942</v>
      </c>
      <c r="AG12" s="45">
        <v>10922</v>
      </c>
      <c r="AH12" s="61">
        <v>14642</v>
      </c>
      <c r="AI12" s="64">
        <v>14231</v>
      </c>
      <c r="AJ12" s="64">
        <v>10269</v>
      </c>
      <c r="AK12" s="64">
        <v>9493</v>
      </c>
      <c r="AL12" s="64">
        <v>10546</v>
      </c>
      <c r="AM12" s="32">
        <f>SUM(C12:AL12)</f>
        <v>749812</v>
      </c>
      <c r="AN12" s="26">
        <f>SUM(AM12/AM74)</f>
        <v>3.1529453854094468E-2</v>
      </c>
    </row>
    <row r="13" spans="1:41" x14ac:dyDescent="0.3">
      <c r="A13" s="19" t="s">
        <v>12</v>
      </c>
      <c r="B13" s="14" t="s">
        <v>6</v>
      </c>
      <c r="C13" s="14">
        <v>1073</v>
      </c>
      <c r="D13" s="40">
        <v>6711</v>
      </c>
      <c r="E13" s="41">
        <v>8778</v>
      </c>
      <c r="F13" s="41">
        <v>8012</v>
      </c>
      <c r="G13" s="41">
        <v>10945</v>
      </c>
      <c r="H13" s="42">
        <v>17431</v>
      </c>
      <c r="I13" s="41">
        <v>11999</v>
      </c>
      <c r="J13" s="41">
        <v>9811</v>
      </c>
      <c r="K13" s="41">
        <v>11375</v>
      </c>
      <c r="L13" s="41">
        <v>16003</v>
      </c>
      <c r="M13" s="41">
        <v>20695</v>
      </c>
      <c r="N13" s="55">
        <v>16808</v>
      </c>
      <c r="O13" s="41">
        <v>16561</v>
      </c>
      <c r="P13" s="41">
        <v>19161</v>
      </c>
      <c r="Q13" s="41">
        <v>22083</v>
      </c>
      <c r="R13" s="41">
        <v>23654</v>
      </c>
      <c r="S13" s="41">
        <v>25353</v>
      </c>
      <c r="T13" s="42">
        <v>18741</v>
      </c>
      <c r="U13" s="41">
        <v>26185</v>
      </c>
      <c r="V13" s="41">
        <v>30567</v>
      </c>
      <c r="W13" s="42">
        <v>24282</v>
      </c>
      <c r="X13" s="42">
        <v>29299</v>
      </c>
      <c r="Y13" s="42">
        <v>25773</v>
      </c>
      <c r="Z13" s="43">
        <v>25898</v>
      </c>
      <c r="AA13" s="44">
        <v>19592</v>
      </c>
      <c r="AB13" s="45">
        <v>17182</v>
      </c>
      <c r="AC13" s="45">
        <v>30331</v>
      </c>
      <c r="AD13" s="45">
        <v>15105</v>
      </c>
      <c r="AE13" s="45">
        <v>17944</v>
      </c>
      <c r="AF13" s="45">
        <v>27473</v>
      </c>
      <c r="AG13" s="45">
        <v>16089</v>
      </c>
      <c r="AH13" s="61">
        <v>20788</v>
      </c>
      <c r="AI13" s="64">
        <v>23929</v>
      </c>
      <c r="AJ13" s="64">
        <v>15521</v>
      </c>
      <c r="AK13" s="64">
        <v>13540</v>
      </c>
      <c r="AL13" s="64">
        <v>14813</v>
      </c>
      <c r="AM13" s="32">
        <f>SUM(C13:AL13)</f>
        <v>659505</v>
      </c>
      <c r="AN13" s="26">
        <f>SUM(AM13/AM74)</f>
        <v>2.7732061455464266E-2</v>
      </c>
    </row>
    <row r="14" spans="1:41" x14ac:dyDescent="0.3">
      <c r="A14" s="23" t="s">
        <v>13</v>
      </c>
      <c r="B14" s="14" t="s">
        <v>6</v>
      </c>
      <c r="C14" s="14">
        <v>2253</v>
      </c>
      <c r="D14" s="40">
        <v>13664</v>
      </c>
      <c r="E14" s="41">
        <v>16547</v>
      </c>
      <c r="F14" s="41">
        <v>10743</v>
      </c>
      <c r="G14" s="41">
        <v>15571</v>
      </c>
      <c r="H14" s="41">
        <v>19652</v>
      </c>
      <c r="I14" s="41">
        <v>14960</v>
      </c>
      <c r="J14" s="41">
        <v>9992</v>
      </c>
      <c r="K14" s="41">
        <v>10627</v>
      </c>
      <c r="L14" s="41">
        <v>11925</v>
      </c>
      <c r="M14" s="41">
        <v>16625</v>
      </c>
      <c r="N14" s="54">
        <v>16592</v>
      </c>
      <c r="O14" s="41">
        <v>15119</v>
      </c>
      <c r="P14" s="41">
        <v>18348</v>
      </c>
      <c r="Q14" s="41">
        <v>20758</v>
      </c>
      <c r="R14" s="41">
        <v>19993</v>
      </c>
      <c r="S14" s="41">
        <v>23014</v>
      </c>
      <c r="T14" s="42">
        <v>18741</v>
      </c>
      <c r="U14" s="41">
        <v>18329</v>
      </c>
      <c r="V14" s="41">
        <v>25748</v>
      </c>
      <c r="W14" s="42">
        <v>23090</v>
      </c>
      <c r="X14" s="42">
        <v>25941</v>
      </c>
      <c r="Y14" s="42">
        <v>22041</v>
      </c>
      <c r="Z14" s="43">
        <v>19998</v>
      </c>
      <c r="AA14" s="44">
        <v>13628</v>
      </c>
      <c r="AB14" s="45">
        <v>13137</v>
      </c>
      <c r="AC14" s="45">
        <v>20650</v>
      </c>
      <c r="AD14" s="45">
        <v>9826</v>
      </c>
      <c r="AE14" s="45">
        <v>11524</v>
      </c>
      <c r="AF14" s="45">
        <v>17081</v>
      </c>
      <c r="AG14" s="45">
        <v>12727</v>
      </c>
      <c r="AH14" s="45">
        <v>13527</v>
      </c>
      <c r="AI14" s="45">
        <v>18295</v>
      </c>
      <c r="AJ14" s="45">
        <v>12416</v>
      </c>
      <c r="AK14" s="45">
        <v>10494</v>
      </c>
      <c r="AL14" s="45">
        <v>10196</v>
      </c>
      <c r="AM14" s="32">
        <f>SUM(C14:AL14)</f>
        <v>573772</v>
      </c>
      <c r="AN14" s="26">
        <f>SUM(AM14/AM74)</f>
        <v>2.4127004898256484E-2</v>
      </c>
    </row>
    <row r="15" spans="1:41" s="77" customFormat="1" ht="13.5" thickBot="1" x14ac:dyDescent="0.35">
      <c r="A15" s="65" t="s">
        <v>83</v>
      </c>
      <c r="B15" s="66"/>
      <c r="C15" s="66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68"/>
      <c r="P15" s="68"/>
      <c r="Q15" s="68"/>
      <c r="R15" s="68"/>
      <c r="S15" s="68"/>
      <c r="T15" s="70"/>
      <c r="U15" s="68"/>
      <c r="V15" s="68"/>
      <c r="W15" s="70"/>
      <c r="X15" s="70"/>
      <c r="Y15" s="70"/>
      <c r="Z15" s="71"/>
      <c r="AA15" s="72"/>
      <c r="AB15" s="73"/>
      <c r="AC15" s="73"/>
      <c r="AD15" s="73"/>
      <c r="AE15" s="73"/>
      <c r="AF15" s="73"/>
      <c r="AG15" s="73">
        <v>0</v>
      </c>
      <c r="AH15" s="73">
        <v>0</v>
      </c>
      <c r="AI15" s="73">
        <v>5564</v>
      </c>
      <c r="AJ15" s="73">
        <v>3415</v>
      </c>
      <c r="AK15" s="73">
        <v>4111</v>
      </c>
      <c r="AL15" s="73">
        <v>3848</v>
      </c>
      <c r="AM15" s="74">
        <f>SUM(AG15:AL15)</f>
        <v>16938</v>
      </c>
      <c r="AN15" s="75">
        <f>SUM(AM15/AM74)</f>
        <v>7.1223972059749924E-4</v>
      </c>
      <c r="AO15" s="76"/>
    </row>
    <row r="16" spans="1:41" ht="13.5" thickBot="1" x14ac:dyDescent="0.35">
      <c r="A16" s="22" t="s">
        <v>78</v>
      </c>
      <c r="B16" s="1" t="s">
        <v>8</v>
      </c>
      <c r="C16" s="14">
        <v>108</v>
      </c>
      <c r="D16" s="33">
        <v>859</v>
      </c>
      <c r="E16" s="33">
        <v>779</v>
      </c>
      <c r="F16" s="33">
        <v>949</v>
      </c>
      <c r="G16" s="33">
        <v>1183</v>
      </c>
      <c r="H16" s="34">
        <v>1532</v>
      </c>
      <c r="I16" s="33">
        <v>781</v>
      </c>
      <c r="J16" s="33">
        <v>904</v>
      </c>
      <c r="K16" s="33">
        <v>816</v>
      </c>
      <c r="L16" s="33">
        <v>898</v>
      </c>
      <c r="M16" s="33">
        <v>1230</v>
      </c>
      <c r="N16" s="56">
        <v>2073</v>
      </c>
      <c r="O16" s="33">
        <v>642</v>
      </c>
      <c r="P16" s="33">
        <v>873</v>
      </c>
      <c r="Q16" s="33">
        <v>923</v>
      </c>
      <c r="R16" s="33">
        <v>899</v>
      </c>
      <c r="S16" s="33">
        <v>736</v>
      </c>
      <c r="T16" s="34">
        <v>653</v>
      </c>
      <c r="U16" s="33">
        <v>742</v>
      </c>
      <c r="V16" s="33">
        <v>3128</v>
      </c>
      <c r="W16" s="34">
        <v>811</v>
      </c>
      <c r="X16" s="34">
        <v>699</v>
      </c>
      <c r="Y16" s="34">
        <v>809</v>
      </c>
      <c r="Z16" s="38">
        <v>655</v>
      </c>
      <c r="AA16" s="38">
        <v>488</v>
      </c>
      <c r="AB16" s="36">
        <v>2199</v>
      </c>
      <c r="AC16" s="36">
        <v>3360</v>
      </c>
      <c r="AD16" s="36">
        <v>2374</v>
      </c>
      <c r="AE16" s="36">
        <v>1698</v>
      </c>
      <c r="AF16" s="36">
        <v>3382</v>
      </c>
      <c r="AG16" s="36">
        <v>1275</v>
      </c>
      <c r="AH16" s="62">
        <v>2326</v>
      </c>
      <c r="AI16" s="63">
        <v>668</v>
      </c>
      <c r="AJ16" s="63">
        <v>1377</v>
      </c>
      <c r="AK16" s="63">
        <v>1798</v>
      </c>
      <c r="AL16" s="63">
        <v>2502</v>
      </c>
      <c r="AM16" s="30">
        <f>SUM(C16:AL16)</f>
        <v>47129</v>
      </c>
      <c r="AN16" s="24">
        <f>SUM(AM16/AM74)</f>
        <v>1.9817656034974342E-3</v>
      </c>
    </row>
    <row r="17" spans="1:47" x14ac:dyDescent="0.3">
      <c r="A17" s="23" t="s">
        <v>79</v>
      </c>
      <c r="B17" s="14" t="s">
        <v>4</v>
      </c>
      <c r="C17" s="14">
        <v>598</v>
      </c>
      <c r="D17" s="40">
        <v>8623</v>
      </c>
      <c r="E17" s="41">
        <v>10831</v>
      </c>
      <c r="F17" s="41">
        <v>11220</v>
      </c>
      <c r="G17" s="41">
        <v>14990</v>
      </c>
      <c r="H17" s="41">
        <v>16610</v>
      </c>
      <c r="I17" s="41">
        <v>13401</v>
      </c>
      <c r="J17" s="41">
        <v>7667</v>
      </c>
      <c r="K17" s="41">
        <v>11020</v>
      </c>
      <c r="L17" s="41">
        <v>13959</v>
      </c>
      <c r="M17" s="41">
        <v>11540</v>
      </c>
      <c r="N17" s="52">
        <v>13041</v>
      </c>
      <c r="O17" s="41">
        <v>11904</v>
      </c>
      <c r="P17" s="41">
        <v>19121</v>
      </c>
      <c r="Q17" s="41">
        <v>15537</v>
      </c>
      <c r="R17" s="41">
        <v>18306</v>
      </c>
      <c r="S17" s="41">
        <v>27023</v>
      </c>
      <c r="T17" s="42">
        <v>13659</v>
      </c>
      <c r="U17" s="41">
        <v>9543</v>
      </c>
      <c r="V17" s="41">
        <v>15603</v>
      </c>
      <c r="W17" s="42">
        <v>20513</v>
      </c>
      <c r="X17" s="42">
        <v>9501</v>
      </c>
      <c r="Y17" s="42">
        <v>12233</v>
      </c>
      <c r="Z17" s="43">
        <v>8406</v>
      </c>
      <c r="AA17" s="43">
        <v>7408</v>
      </c>
      <c r="AB17" s="45">
        <v>10525</v>
      </c>
      <c r="AC17" s="45">
        <v>11568</v>
      </c>
      <c r="AD17" s="45">
        <v>7718</v>
      </c>
      <c r="AE17" s="45">
        <v>6665</v>
      </c>
      <c r="AF17" s="45">
        <v>8996</v>
      </c>
      <c r="AG17" s="45">
        <v>5168</v>
      </c>
      <c r="AH17" s="61">
        <v>6958</v>
      </c>
      <c r="AI17" s="64">
        <v>8251</v>
      </c>
      <c r="AJ17" s="64">
        <v>9191</v>
      </c>
      <c r="AK17" s="64">
        <v>5043</v>
      </c>
      <c r="AL17" s="64">
        <v>5311</v>
      </c>
      <c r="AM17" s="32">
        <f>SUM(C17:AL17)</f>
        <v>407651</v>
      </c>
      <c r="AN17" s="26">
        <f>SUM(AM17/AM74)</f>
        <v>1.7141648030540274E-2</v>
      </c>
    </row>
    <row r="18" spans="1:47" s="2" customFormat="1" x14ac:dyDescent="0.3">
      <c r="A18" s="13" t="s">
        <v>75</v>
      </c>
      <c r="B18" s="13" t="s">
        <v>6</v>
      </c>
      <c r="C18" s="13">
        <v>5904</v>
      </c>
      <c r="D18" s="37">
        <v>33919</v>
      </c>
      <c r="E18" s="37">
        <v>55101</v>
      </c>
      <c r="F18" s="37">
        <v>51148</v>
      </c>
      <c r="G18" s="37">
        <v>58166</v>
      </c>
      <c r="H18" s="37">
        <v>40239</v>
      </c>
      <c r="I18" s="37">
        <v>61166</v>
      </c>
      <c r="J18" s="37">
        <v>41220</v>
      </c>
      <c r="K18" s="37">
        <v>45941</v>
      </c>
      <c r="L18" s="37">
        <v>65528</v>
      </c>
      <c r="M18" s="37">
        <v>75835</v>
      </c>
      <c r="N18" s="57">
        <v>43219</v>
      </c>
      <c r="O18" s="37">
        <v>68829</v>
      </c>
      <c r="P18" s="37">
        <v>53736</v>
      </c>
      <c r="Q18" s="37">
        <v>56951</v>
      </c>
      <c r="R18" s="37">
        <v>58863</v>
      </c>
      <c r="S18" s="37">
        <v>60016</v>
      </c>
      <c r="T18" s="31">
        <v>61117</v>
      </c>
      <c r="U18" s="37">
        <v>67107</v>
      </c>
      <c r="V18" s="31">
        <v>73570</v>
      </c>
      <c r="W18" s="31">
        <v>83069</v>
      </c>
      <c r="X18" s="31">
        <v>99243</v>
      </c>
      <c r="Y18" s="31">
        <v>64517</v>
      </c>
      <c r="Z18" s="44">
        <v>68692</v>
      </c>
      <c r="AA18" s="44">
        <v>48225</v>
      </c>
      <c r="AB18" s="32">
        <f t="shared" ref="AB18:AG18" si="1">SUM(AB19:AB21)</f>
        <v>66985</v>
      </c>
      <c r="AC18" s="32">
        <f t="shared" si="1"/>
        <v>116669</v>
      </c>
      <c r="AD18" s="32">
        <f t="shared" si="1"/>
        <v>59607</v>
      </c>
      <c r="AE18" s="30">
        <f t="shared" si="1"/>
        <v>66712</v>
      </c>
      <c r="AF18" s="30">
        <f t="shared" si="1"/>
        <v>110629</v>
      </c>
      <c r="AG18" s="30">
        <f t="shared" si="1"/>
        <v>56161</v>
      </c>
      <c r="AH18" s="30">
        <f>SUM(AH19:AH21)</f>
        <v>73867</v>
      </c>
      <c r="AI18" s="30">
        <f>SUM(AI19:AI21)</f>
        <v>70999</v>
      </c>
      <c r="AJ18" s="30">
        <f>SUM(AJ19:AJ21)</f>
        <v>51937</v>
      </c>
      <c r="AK18" s="30">
        <f>SUM(AK19:AK21)</f>
        <v>46226</v>
      </c>
      <c r="AL18" s="30">
        <f>SUM(AL19:AL21)</f>
        <v>46816</v>
      </c>
      <c r="AM18" s="31">
        <f>SUM(C18:AL18)</f>
        <v>2207929</v>
      </c>
      <c r="AN18" s="25">
        <f>SUM(AM18/AM74)</f>
        <v>9.2843000003490134E-2</v>
      </c>
      <c r="AO18" s="9"/>
    </row>
    <row r="19" spans="1:47" ht="13.5" thickBot="1" x14ac:dyDescent="0.35">
      <c r="A19" s="21" t="s">
        <v>64</v>
      </c>
      <c r="B19" s="1"/>
      <c r="C19" s="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56"/>
      <c r="O19" s="33"/>
      <c r="P19" s="33"/>
      <c r="Q19" s="33"/>
      <c r="R19" s="33"/>
      <c r="S19" s="33"/>
      <c r="T19" s="34"/>
      <c r="U19" s="33"/>
      <c r="V19" s="34"/>
      <c r="W19" s="34"/>
      <c r="X19" s="34"/>
      <c r="Y19" s="34"/>
      <c r="Z19" s="38"/>
      <c r="AA19" s="38"/>
      <c r="AB19" s="36">
        <v>17661</v>
      </c>
      <c r="AC19" s="36">
        <v>34228</v>
      </c>
      <c r="AD19" s="36">
        <v>17220</v>
      </c>
      <c r="AE19" s="45">
        <v>14395</v>
      </c>
      <c r="AF19" s="45">
        <v>30601</v>
      </c>
      <c r="AG19" s="45">
        <v>10376</v>
      </c>
      <c r="AH19" s="45">
        <v>16326</v>
      </c>
      <c r="AI19" s="45">
        <v>19425</v>
      </c>
      <c r="AJ19" s="45">
        <v>16704</v>
      </c>
      <c r="AK19" s="45">
        <v>14379</v>
      </c>
      <c r="AL19" s="45">
        <v>13529</v>
      </c>
      <c r="AM19" s="30">
        <f>SUM(AB19:AL19)</f>
        <v>204844</v>
      </c>
      <c r="AN19" s="24">
        <f>SUM(AM19/AM74)</f>
        <v>8.6136517490892749E-3</v>
      </c>
    </row>
    <row r="20" spans="1:47" x14ac:dyDescent="0.3">
      <c r="A20" s="21" t="s">
        <v>63</v>
      </c>
      <c r="B20" s="1"/>
      <c r="C20" s="1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56"/>
      <c r="O20" s="33"/>
      <c r="P20" s="33"/>
      <c r="Q20" s="33"/>
      <c r="R20" s="33"/>
      <c r="S20" s="33"/>
      <c r="T20" s="34"/>
      <c r="U20" s="33"/>
      <c r="V20" s="34"/>
      <c r="W20" s="34"/>
      <c r="X20" s="34"/>
      <c r="Y20" s="34"/>
      <c r="Z20" s="38"/>
      <c r="AA20" s="38"/>
      <c r="AB20" s="36">
        <v>37963</v>
      </c>
      <c r="AC20" s="36">
        <v>63360</v>
      </c>
      <c r="AD20" s="36">
        <v>32214</v>
      </c>
      <c r="AE20" s="45">
        <v>41203</v>
      </c>
      <c r="AF20" s="45">
        <v>60502</v>
      </c>
      <c r="AG20" s="45">
        <v>35837</v>
      </c>
      <c r="AH20" s="61">
        <v>42607</v>
      </c>
      <c r="AI20" s="64">
        <v>35479</v>
      </c>
      <c r="AJ20" s="64">
        <v>24685</v>
      </c>
      <c r="AK20" s="64">
        <v>23643</v>
      </c>
      <c r="AL20" s="64">
        <v>24747</v>
      </c>
      <c r="AM20" s="30">
        <f>SUM(AB20:AL20)</f>
        <v>422240</v>
      </c>
      <c r="AN20" s="24">
        <f>SUM(AM20/AM74)</f>
        <v>1.7755112742064476E-2</v>
      </c>
    </row>
    <row r="21" spans="1:47" x14ac:dyDescent="0.3">
      <c r="A21" s="21" t="s">
        <v>65</v>
      </c>
      <c r="B21" s="1"/>
      <c r="C21" s="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56"/>
      <c r="O21" s="33"/>
      <c r="P21" s="33"/>
      <c r="Q21" s="33"/>
      <c r="R21" s="33"/>
      <c r="S21" s="33"/>
      <c r="T21" s="34"/>
      <c r="U21" s="33"/>
      <c r="V21" s="34"/>
      <c r="W21" s="34"/>
      <c r="X21" s="34"/>
      <c r="Y21" s="34"/>
      <c r="Z21" s="38"/>
      <c r="AA21" s="38"/>
      <c r="AB21" s="36">
        <v>11361</v>
      </c>
      <c r="AC21" s="36">
        <v>19081</v>
      </c>
      <c r="AD21" s="36">
        <v>10173</v>
      </c>
      <c r="AE21" s="45">
        <v>11114</v>
      </c>
      <c r="AF21" s="45">
        <v>19526</v>
      </c>
      <c r="AG21" s="45">
        <v>9948</v>
      </c>
      <c r="AH21" s="45">
        <v>14934</v>
      </c>
      <c r="AI21" s="45">
        <v>16095</v>
      </c>
      <c r="AJ21" s="45">
        <v>10548</v>
      </c>
      <c r="AK21" s="45">
        <v>8204</v>
      </c>
      <c r="AL21" s="45">
        <v>8540</v>
      </c>
      <c r="AM21" s="30">
        <f>SUM(AB21:AL21)</f>
        <v>139524</v>
      </c>
      <c r="AN21" s="24">
        <f>SUM(AM21/AM74)</f>
        <v>5.8669580101927904E-3</v>
      </c>
      <c r="AO21" s="6">
        <v>3528201</v>
      </c>
    </row>
    <row r="22" spans="1:47" ht="13.5" thickBot="1" x14ac:dyDescent="0.35">
      <c r="A22" s="17" t="s">
        <v>18</v>
      </c>
      <c r="B22" s="1" t="s">
        <v>4</v>
      </c>
      <c r="C22" s="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51"/>
      <c r="O22" s="34"/>
      <c r="P22" s="33">
        <v>1816</v>
      </c>
      <c r="Q22" s="33">
        <v>1523</v>
      </c>
      <c r="R22" s="33">
        <v>1578</v>
      </c>
      <c r="S22" s="33">
        <v>2474</v>
      </c>
      <c r="T22" s="34">
        <v>1756</v>
      </c>
      <c r="U22" s="33">
        <v>1581</v>
      </c>
      <c r="V22" s="33">
        <v>1646</v>
      </c>
      <c r="W22" s="34">
        <v>1824</v>
      </c>
      <c r="X22" s="34">
        <v>2469</v>
      </c>
      <c r="Y22" s="34">
        <v>1773</v>
      </c>
      <c r="Z22" s="38">
        <v>2208</v>
      </c>
      <c r="AA22" s="38">
        <v>964</v>
      </c>
      <c r="AB22" s="39"/>
      <c r="AC22" s="39"/>
      <c r="AD22" s="39"/>
      <c r="AM22" s="30">
        <f>SUM(C22:AE22)</f>
        <v>21612</v>
      </c>
      <c r="AN22" s="24">
        <f>SUM(AM22/AM74)</f>
        <v>9.0878054324909391E-4</v>
      </c>
    </row>
    <row r="23" spans="1:47" ht="13.5" thickBot="1" x14ac:dyDescent="0.35">
      <c r="A23" s="17" t="s">
        <v>19</v>
      </c>
      <c r="B23" s="1" t="s">
        <v>20</v>
      </c>
      <c r="C23" s="1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51"/>
      <c r="O23" s="34"/>
      <c r="P23" s="33">
        <v>13722</v>
      </c>
      <c r="Q23" s="33">
        <v>11465</v>
      </c>
      <c r="R23" s="33">
        <v>22233</v>
      </c>
      <c r="S23" s="33">
        <v>15666</v>
      </c>
      <c r="T23" s="34">
        <v>14309</v>
      </c>
      <c r="U23" s="33">
        <v>12858</v>
      </c>
      <c r="V23" s="33">
        <v>18482</v>
      </c>
      <c r="W23" s="34">
        <v>16574</v>
      </c>
      <c r="X23" s="34">
        <v>18493</v>
      </c>
      <c r="Y23" s="34">
        <v>16072</v>
      </c>
      <c r="Z23" s="38">
        <v>16874</v>
      </c>
      <c r="AA23" s="38">
        <v>12132</v>
      </c>
      <c r="AB23" s="36">
        <v>6345</v>
      </c>
      <c r="AC23" s="36">
        <v>9415</v>
      </c>
      <c r="AD23" s="36">
        <v>5142</v>
      </c>
      <c r="AE23" s="45">
        <v>4540</v>
      </c>
      <c r="AF23" s="45">
        <v>8872</v>
      </c>
      <c r="AG23" s="45">
        <v>2481</v>
      </c>
      <c r="AH23" s="61">
        <v>4965</v>
      </c>
      <c r="AI23" s="64">
        <v>1401</v>
      </c>
      <c r="AJ23" s="64">
        <v>1019</v>
      </c>
      <c r="AK23" s="64"/>
      <c r="AL23" s="64"/>
      <c r="AM23" s="30">
        <f>SUM(C23:AJ23)</f>
        <v>233060</v>
      </c>
      <c r="AN23" s="24">
        <f>SUM(AM23/AM74)</f>
        <v>9.8001292527130218E-3</v>
      </c>
    </row>
    <row r="24" spans="1:47" ht="13.5" thickBot="1" x14ac:dyDescent="0.35">
      <c r="A24" s="17" t="s">
        <v>21</v>
      </c>
      <c r="B24" s="1" t="s">
        <v>20</v>
      </c>
      <c r="C24" s="1">
        <v>211</v>
      </c>
      <c r="D24" s="33">
        <v>1319</v>
      </c>
      <c r="E24" s="33">
        <v>5160</v>
      </c>
      <c r="F24" s="33">
        <v>8394</v>
      </c>
      <c r="G24" s="33">
        <v>4509</v>
      </c>
      <c r="H24" s="33">
        <v>11565</v>
      </c>
      <c r="I24" s="33">
        <v>4517</v>
      </c>
      <c r="J24" s="33">
        <v>3806</v>
      </c>
      <c r="K24" s="33">
        <v>5376</v>
      </c>
      <c r="L24" s="33">
        <v>7928</v>
      </c>
      <c r="M24" s="33">
        <v>10529</v>
      </c>
      <c r="N24" s="56">
        <v>3343</v>
      </c>
      <c r="O24" s="33">
        <v>2839</v>
      </c>
      <c r="P24" s="33">
        <v>4965</v>
      </c>
      <c r="Q24" s="33">
        <v>3379</v>
      </c>
      <c r="R24" s="33">
        <v>3382</v>
      </c>
      <c r="S24" s="33">
        <v>2797</v>
      </c>
      <c r="T24" s="34">
        <v>6793</v>
      </c>
      <c r="U24" s="33">
        <v>3177</v>
      </c>
      <c r="V24" s="33">
        <v>4012</v>
      </c>
      <c r="W24" s="34">
        <v>4709</v>
      </c>
      <c r="X24" s="34">
        <v>4723</v>
      </c>
      <c r="Y24" s="34">
        <v>2921</v>
      </c>
      <c r="Z24" s="38">
        <v>3368</v>
      </c>
      <c r="AA24" s="38">
        <v>2834</v>
      </c>
      <c r="AB24" s="36">
        <v>1851</v>
      </c>
      <c r="AC24" s="36">
        <v>3399</v>
      </c>
      <c r="AD24" s="36">
        <v>1779</v>
      </c>
      <c r="AE24" s="45">
        <v>1440</v>
      </c>
      <c r="AF24" s="45">
        <v>3023</v>
      </c>
      <c r="AG24" s="45">
        <v>967</v>
      </c>
      <c r="AH24" s="61">
        <v>1608</v>
      </c>
      <c r="AI24" s="64">
        <v>409</v>
      </c>
      <c r="AJ24" s="64">
        <v>414</v>
      </c>
      <c r="AK24" s="64"/>
      <c r="AL24" s="64"/>
      <c r="AM24" s="30">
        <f>SUM(C24:AJ24)</f>
        <v>131446</v>
      </c>
      <c r="AN24" s="24">
        <f>SUM(AM24/AM74)</f>
        <v>5.5272796265001109E-3</v>
      </c>
    </row>
    <row r="25" spans="1:47" x14ac:dyDescent="0.3">
      <c r="A25" s="15" t="s">
        <v>22</v>
      </c>
      <c r="B25" s="11" t="s">
        <v>20</v>
      </c>
      <c r="C25" s="11"/>
      <c r="D25" s="37">
        <v>52031</v>
      </c>
      <c r="E25" s="41">
        <v>153112</v>
      </c>
      <c r="F25" s="41">
        <v>222561</v>
      </c>
      <c r="G25" s="41">
        <v>148079</v>
      </c>
      <c r="H25" s="41">
        <v>396404</v>
      </c>
      <c r="I25" s="41">
        <v>313406</v>
      </c>
      <c r="J25" s="41">
        <v>204544</v>
      </c>
      <c r="K25" s="41">
        <v>153983</v>
      </c>
      <c r="L25" s="41">
        <v>238500</v>
      </c>
      <c r="M25" s="41">
        <v>333876</v>
      </c>
      <c r="N25" s="55">
        <v>222523</v>
      </c>
      <c r="O25" s="41">
        <v>229928</v>
      </c>
      <c r="P25" s="41">
        <v>297280</v>
      </c>
      <c r="Q25" s="41">
        <v>305680</v>
      </c>
      <c r="R25" s="41">
        <v>315806</v>
      </c>
      <c r="S25" s="41">
        <v>309891</v>
      </c>
      <c r="T25" s="42">
        <v>258075</v>
      </c>
      <c r="U25" s="41">
        <v>347948</v>
      </c>
      <c r="V25" s="42">
        <v>392771</v>
      </c>
      <c r="W25" s="42">
        <v>340221</v>
      </c>
      <c r="X25" s="42">
        <v>394920</v>
      </c>
      <c r="Y25" s="42">
        <v>335320</v>
      </c>
      <c r="Z25" s="43">
        <v>305697</v>
      </c>
      <c r="AA25" s="44">
        <v>217423</v>
      </c>
      <c r="AB25" s="45">
        <v>208028</v>
      </c>
      <c r="AC25" s="45">
        <v>294099</v>
      </c>
      <c r="AD25" s="45">
        <v>150606</v>
      </c>
      <c r="AE25" s="45">
        <v>188112</v>
      </c>
      <c r="AF25" s="45">
        <v>204587</v>
      </c>
      <c r="AG25" s="45">
        <v>138681</v>
      </c>
      <c r="AH25" s="61">
        <v>170430</v>
      </c>
      <c r="AI25" s="64">
        <v>188136</v>
      </c>
      <c r="AJ25" s="64">
        <v>123534</v>
      </c>
      <c r="AK25" s="64">
        <v>138277</v>
      </c>
      <c r="AL25" s="64">
        <v>108869</v>
      </c>
      <c r="AM25" s="31">
        <f>SUM(C25:AL25)</f>
        <v>8403338</v>
      </c>
      <c r="AN25" s="25">
        <f>SUM(AM25/AM74)</f>
        <v>0.35335878552404937</v>
      </c>
    </row>
    <row r="26" spans="1:47" ht="13.5" thickBot="1" x14ac:dyDescent="0.35">
      <c r="A26" s="17" t="s">
        <v>23</v>
      </c>
      <c r="B26" s="1" t="s">
        <v>6</v>
      </c>
      <c r="C26" s="1">
        <v>725</v>
      </c>
      <c r="D26" s="46">
        <v>6774</v>
      </c>
      <c r="E26" s="33">
        <v>8232</v>
      </c>
      <c r="F26" s="33">
        <v>6920</v>
      </c>
      <c r="G26" s="33">
        <v>10920</v>
      </c>
      <c r="H26" s="33">
        <v>10550</v>
      </c>
      <c r="I26" s="33">
        <v>9867</v>
      </c>
      <c r="J26" s="33">
        <v>7945</v>
      </c>
      <c r="K26" s="33">
        <v>7176</v>
      </c>
      <c r="L26" s="33">
        <v>8873</v>
      </c>
      <c r="M26" s="33">
        <v>11480</v>
      </c>
      <c r="N26" s="53">
        <v>10943</v>
      </c>
      <c r="O26" s="33">
        <v>9480</v>
      </c>
      <c r="P26" s="33">
        <v>9526</v>
      </c>
      <c r="Q26" s="33">
        <v>8745</v>
      </c>
      <c r="R26" s="33">
        <v>9901</v>
      </c>
      <c r="S26" s="33">
        <v>10539</v>
      </c>
      <c r="T26" s="34">
        <v>9254</v>
      </c>
      <c r="U26" s="33">
        <v>9039</v>
      </c>
      <c r="V26" s="33">
        <v>12692</v>
      </c>
      <c r="W26" s="34">
        <v>12185</v>
      </c>
      <c r="X26" s="34">
        <v>15058</v>
      </c>
      <c r="Y26" s="34">
        <v>10563</v>
      </c>
      <c r="Z26" s="38">
        <v>11824</v>
      </c>
      <c r="AA26" s="38">
        <v>9264</v>
      </c>
      <c r="AB26" s="39"/>
      <c r="AC26" s="39"/>
      <c r="AD26" s="39"/>
      <c r="AK26" s="34">
        <v>3580</v>
      </c>
      <c r="AL26" s="34">
        <f>3187+1157</f>
        <v>4344</v>
      </c>
      <c r="AM26" s="30">
        <f>SUM(C26:AL26)</f>
        <v>246399</v>
      </c>
      <c r="AN26" s="24">
        <f>SUM(AM26/AM74)</f>
        <v>1.0361031698872548E-2</v>
      </c>
    </row>
    <row r="27" spans="1:47" x14ac:dyDescent="0.3">
      <c r="A27" s="17" t="s">
        <v>24</v>
      </c>
      <c r="B27" s="1" t="s">
        <v>25</v>
      </c>
      <c r="C27" s="1">
        <v>0</v>
      </c>
      <c r="D27" s="34">
        <v>0</v>
      </c>
      <c r="E27" s="33">
        <v>766</v>
      </c>
      <c r="F27" s="33">
        <v>1224</v>
      </c>
      <c r="G27" s="33">
        <v>1552</v>
      </c>
      <c r="H27" s="33">
        <v>1468</v>
      </c>
      <c r="I27" s="33">
        <v>1830</v>
      </c>
      <c r="J27" s="33">
        <v>1452</v>
      </c>
      <c r="K27" s="33">
        <v>1819</v>
      </c>
      <c r="L27" s="33">
        <v>1957</v>
      </c>
      <c r="M27" s="33">
        <v>2166</v>
      </c>
      <c r="N27" s="53">
        <v>1642</v>
      </c>
      <c r="O27" s="33">
        <v>1829</v>
      </c>
      <c r="P27" s="33">
        <v>2401</v>
      </c>
      <c r="Q27" s="33">
        <v>1838</v>
      </c>
      <c r="R27" s="33">
        <v>1691</v>
      </c>
      <c r="S27" s="33">
        <v>2218</v>
      </c>
      <c r="T27" s="34">
        <v>1760</v>
      </c>
      <c r="U27" s="33">
        <v>1912</v>
      </c>
      <c r="V27" s="33">
        <v>2197</v>
      </c>
      <c r="W27" s="34">
        <v>2032</v>
      </c>
      <c r="X27" s="34">
        <v>2342</v>
      </c>
      <c r="Y27" s="34">
        <v>1832</v>
      </c>
      <c r="Z27" s="38">
        <v>1539</v>
      </c>
      <c r="AA27" s="38">
        <v>1159</v>
      </c>
      <c r="AB27" s="36">
        <v>1025</v>
      </c>
      <c r="AC27" s="36">
        <v>1684</v>
      </c>
      <c r="AD27" s="36">
        <v>866</v>
      </c>
      <c r="AE27" s="45">
        <v>816</v>
      </c>
      <c r="AF27" s="45">
        <v>1304</v>
      </c>
      <c r="AG27" s="45">
        <v>547</v>
      </c>
      <c r="AH27" s="61">
        <v>897</v>
      </c>
      <c r="AI27" s="64">
        <v>518</v>
      </c>
      <c r="AJ27" s="64">
        <v>248</v>
      </c>
      <c r="AK27" s="64">
        <v>601</v>
      </c>
      <c r="AL27" s="64">
        <v>626</v>
      </c>
      <c r="AM27" s="30">
        <f>SUM(C27:AL27)</f>
        <v>49758</v>
      </c>
      <c r="AN27" s="24">
        <f>SUM(AM27/AM74)</f>
        <v>2.0923145600124197E-3</v>
      </c>
    </row>
    <row r="28" spans="1:47" x14ac:dyDescent="0.3">
      <c r="A28" s="22" t="s">
        <v>90</v>
      </c>
      <c r="B28" s="1" t="s">
        <v>25</v>
      </c>
      <c r="C28" s="1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53"/>
      <c r="O28" s="33"/>
      <c r="P28" s="33"/>
      <c r="Q28" s="33"/>
      <c r="R28" s="33"/>
      <c r="S28" s="33"/>
      <c r="T28" s="34"/>
      <c r="U28" s="33"/>
      <c r="V28" s="33"/>
      <c r="W28" s="34"/>
      <c r="X28" s="34"/>
      <c r="Y28" s="34"/>
      <c r="Z28" s="38"/>
      <c r="AA28" s="38"/>
      <c r="AB28" s="36"/>
      <c r="AC28" s="36"/>
      <c r="AD28" s="36"/>
      <c r="AE28" s="45"/>
      <c r="AF28" s="45"/>
      <c r="AG28" s="45"/>
      <c r="AH28" s="64"/>
      <c r="AI28" s="64"/>
      <c r="AJ28" s="64"/>
      <c r="AK28" s="64">
        <v>1209</v>
      </c>
      <c r="AL28" s="64">
        <v>1073</v>
      </c>
      <c r="AM28" s="30">
        <f>SUM(AK28:AL28)</f>
        <v>2282</v>
      </c>
      <c r="AN28" s="24">
        <f>SUM(AM28/AM74)</f>
        <v>9.5957671649751634E-5</v>
      </c>
    </row>
    <row r="29" spans="1:47" x14ac:dyDescent="0.3">
      <c r="A29" s="17" t="s">
        <v>27</v>
      </c>
      <c r="B29" s="1" t="s">
        <v>8</v>
      </c>
      <c r="C29" s="1">
        <v>17</v>
      </c>
      <c r="D29" s="33">
        <v>243</v>
      </c>
      <c r="E29" s="33">
        <v>435</v>
      </c>
      <c r="F29" s="33">
        <v>163</v>
      </c>
      <c r="G29" s="33">
        <v>409</v>
      </c>
      <c r="H29" s="34">
        <v>502</v>
      </c>
      <c r="I29" s="33">
        <v>273</v>
      </c>
      <c r="J29" s="33">
        <v>221</v>
      </c>
      <c r="K29" s="33">
        <v>214</v>
      </c>
      <c r="L29" s="33">
        <v>368</v>
      </c>
      <c r="M29" s="33">
        <v>415</v>
      </c>
      <c r="N29" s="53">
        <v>301</v>
      </c>
      <c r="O29" s="33">
        <v>244</v>
      </c>
      <c r="P29" s="33">
        <v>275</v>
      </c>
      <c r="Q29" s="33">
        <v>292</v>
      </c>
      <c r="R29" s="33">
        <v>366</v>
      </c>
      <c r="S29" s="33">
        <v>241</v>
      </c>
      <c r="T29" s="34">
        <v>535</v>
      </c>
      <c r="U29" s="33">
        <v>277</v>
      </c>
      <c r="V29" s="33">
        <v>493</v>
      </c>
      <c r="W29" s="34">
        <v>532</v>
      </c>
      <c r="X29" s="34">
        <v>429</v>
      </c>
      <c r="Y29" s="34">
        <v>274</v>
      </c>
      <c r="Z29" s="38">
        <v>405</v>
      </c>
      <c r="AA29" s="38">
        <v>281</v>
      </c>
      <c r="AB29" s="39"/>
      <c r="AC29" s="39"/>
      <c r="AD29" s="39"/>
      <c r="AM29" s="30">
        <f>SUM(C29:AE29)</f>
        <v>8205</v>
      </c>
      <c r="AN29" s="24">
        <f>SUM(AM29/AM74)</f>
        <v>3.4501870985373015E-4</v>
      </c>
      <c r="AU29" s="34"/>
    </row>
    <row r="30" spans="1:47" s="2" customFormat="1" ht="13.5" thickBot="1" x14ac:dyDescent="0.35">
      <c r="A30" s="13" t="s">
        <v>76</v>
      </c>
      <c r="B30" s="13" t="s">
        <v>6</v>
      </c>
      <c r="C30" s="13">
        <v>5464</v>
      </c>
      <c r="D30" s="37">
        <v>39367</v>
      </c>
      <c r="E30" s="37">
        <v>49812</v>
      </c>
      <c r="F30" s="37">
        <v>39382</v>
      </c>
      <c r="G30" s="37">
        <v>53932</v>
      </c>
      <c r="H30" s="37">
        <v>15518</v>
      </c>
      <c r="I30" s="37">
        <v>51750</v>
      </c>
      <c r="J30" s="37">
        <v>37810</v>
      </c>
      <c r="K30" s="37">
        <v>39966</v>
      </c>
      <c r="L30" s="37">
        <v>55260</v>
      </c>
      <c r="M30" s="37">
        <v>54142</v>
      </c>
      <c r="N30" s="57">
        <v>15502</v>
      </c>
      <c r="O30" s="37">
        <v>44631</v>
      </c>
      <c r="P30" s="37">
        <v>38543</v>
      </c>
      <c r="Q30" s="37">
        <v>38992</v>
      </c>
      <c r="R30" s="37">
        <v>34556</v>
      </c>
      <c r="S30" s="37">
        <v>39137</v>
      </c>
      <c r="T30" s="31">
        <v>40215</v>
      </c>
      <c r="U30" s="37">
        <v>33518</v>
      </c>
      <c r="V30" s="37">
        <v>40922</v>
      </c>
      <c r="W30" s="31">
        <v>34354</v>
      </c>
      <c r="X30" s="31">
        <v>43837</v>
      </c>
      <c r="Y30" s="31">
        <v>39254</v>
      </c>
      <c r="Z30" s="44">
        <v>36704</v>
      </c>
      <c r="AA30" s="44">
        <v>23990</v>
      </c>
      <c r="AB30" s="32">
        <f t="shared" ref="AB30:AG30" si="2">SUM(AB31:AB34)</f>
        <v>27758</v>
      </c>
      <c r="AC30" s="32">
        <f t="shared" si="2"/>
        <v>45377</v>
      </c>
      <c r="AD30" s="32">
        <f t="shared" si="2"/>
        <v>22766</v>
      </c>
      <c r="AE30" s="30">
        <f t="shared" si="2"/>
        <v>26615</v>
      </c>
      <c r="AF30" s="30">
        <f t="shared" si="2"/>
        <v>44055</v>
      </c>
      <c r="AG30" s="30">
        <f t="shared" si="2"/>
        <v>21786</v>
      </c>
      <c r="AH30" s="30">
        <f>SUM(AH31:AH34)</f>
        <v>29719</v>
      </c>
      <c r="AI30" s="30">
        <f>AI31+AI32+AI33+AI34</f>
        <v>32152</v>
      </c>
      <c r="AJ30" s="30">
        <f>SUM(AJ31:AJ34)</f>
        <v>22905</v>
      </c>
      <c r="AK30" s="30">
        <f>SUM(AK31:AK34)</f>
        <v>25509</v>
      </c>
      <c r="AL30" s="30">
        <f>SUM(AL31:AL34)</f>
        <v>23581</v>
      </c>
      <c r="AM30" s="31">
        <f>SUM(C30:AL30)</f>
        <v>1268781</v>
      </c>
      <c r="AN30" s="25">
        <f>SUM(AM30/AM74)</f>
        <v>5.3352002889326705E-2</v>
      </c>
      <c r="AO30" s="9"/>
      <c r="AU30" s="30"/>
    </row>
    <row r="31" spans="1:47" ht="13.5" thickBot="1" x14ac:dyDescent="0.35">
      <c r="A31" s="21" t="s">
        <v>69</v>
      </c>
      <c r="B31" s="1"/>
      <c r="C31" s="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56"/>
      <c r="O31" s="33"/>
      <c r="P31" s="33"/>
      <c r="Q31" s="33"/>
      <c r="R31" s="33"/>
      <c r="S31" s="33"/>
      <c r="T31" s="34"/>
      <c r="U31" s="33"/>
      <c r="V31" s="33"/>
      <c r="W31" s="34"/>
      <c r="X31" s="34"/>
      <c r="Y31" s="34"/>
      <c r="Z31" s="38"/>
      <c r="AA31" s="38"/>
      <c r="AB31" s="36">
        <v>7114</v>
      </c>
      <c r="AC31" s="36">
        <v>9494</v>
      </c>
      <c r="AD31" s="36">
        <v>4252</v>
      </c>
      <c r="AE31" s="36">
        <v>4017</v>
      </c>
      <c r="AF31" s="36">
        <v>9352</v>
      </c>
      <c r="AG31" s="36">
        <v>2872</v>
      </c>
      <c r="AH31" s="62">
        <v>3716</v>
      </c>
      <c r="AI31" s="63">
        <v>1306</v>
      </c>
      <c r="AJ31" s="63">
        <v>1153</v>
      </c>
      <c r="AK31" s="63">
        <v>6636</v>
      </c>
      <c r="AL31" s="63">
        <v>5606</v>
      </c>
      <c r="AM31" s="30">
        <f>SUM(AB31:AL31)</f>
        <v>55518</v>
      </c>
      <c r="AN31" s="24">
        <f>SUM(AM31/AM74)</f>
        <v>2.3345214788128448E-3</v>
      </c>
    </row>
    <row r="32" spans="1:47" ht="13.5" thickBot="1" x14ac:dyDescent="0.35">
      <c r="A32" s="21" t="s">
        <v>68</v>
      </c>
      <c r="B32" s="1"/>
      <c r="C32" s="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56"/>
      <c r="O32" s="33"/>
      <c r="P32" s="33"/>
      <c r="Q32" s="33"/>
      <c r="R32" s="33"/>
      <c r="S32" s="33"/>
      <c r="T32" s="34"/>
      <c r="U32" s="33"/>
      <c r="V32" s="33"/>
      <c r="W32" s="34"/>
      <c r="X32" s="34"/>
      <c r="Y32" s="34"/>
      <c r="Z32" s="38"/>
      <c r="AA32" s="38"/>
      <c r="AB32" s="36">
        <v>7421</v>
      </c>
      <c r="AC32" s="36">
        <v>10255</v>
      </c>
      <c r="AD32" s="36">
        <v>6211</v>
      </c>
      <c r="AE32" s="36">
        <v>6720</v>
      </c>
      <c r="AF32" s="36">
        <v>11421</v>
      </c>
      <c r="AG32" s="36">
        <v>5318</v>
      </c>
      <c r="AH32" s="62">
        <v>6287</v>
      </c>
      <c r="AI32" s="63">
        <v>2710</v>
      </c>
      <c r="AJ32" s="63">
        <v>2156</v>
      </c>
      <c r="AK32" s="63">
        <v>5346</v>
      </c>
      <c r="AL32" s="63">
        <v>5594</v>
      </c>
      <c r="AM32" s="30">
        <f>SUM(AB32:AL32)</f>
        <v>69439</v>
      </c>
      <c r="AN32" s="24">
        <f>SUM(AM32/AM74)</f>
        <v>2.9198969157261633E-3</v>
      </c>
    </row>
    <row r="33" spans="1:41" ht="13.5" thickBot="1" x14ac:dyDescent="0.35">
      <c r="A33" s="21" t="s">
        <v>67</v>
      </c>
      <c r="B33" s="1"/>
      <c r="C33" s="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6"/>
      <c r="O33" s="33"/>
      <c r="P33" s="33"/>
      <c r="Q33" s="33"/>
      <c r="R33" s="33"/>
      <c r="S33" s="33"/>
      <c r="T33" s="34"/>
      <c r="U33" s="33"/>
      <c r="V33" s="33"/>
      <c r="W33" s="34"/>
      <c r="X33" s="34"/>
      <c r="Y33" s="34"/>
      <c r="Z33" s="38"/>
      <c r="AA33" s="38"/>
      <c r="AB33" s="36">
        <v>6125</v>
      </c>
      <c r="AC33" s="36">
        <v>15368</v>
      </c>
      <c r="AD33" s="36">
        <v>6464</v>
      </c>
      <c r="AE33" s="36">
        <v>8258</v>
      </c>
      <c r="AF33" s="36">
        <v>11907</v>
      </c>
      <c r="AG33" s="36">
        <v>7270</v>
      </c>
      <c r="AH33" s="62">
        <v>10448</v>
      </c>
      <c r="AI33" s="63">
        <v>15667</v>
      </c>
      <c r="AJ33" s="63">
        <v>12606</v>
      </c>
      <c r="AK33" s="63">
        <v>7502</v>
      </c>
      <c r="AL33" s="63">
        <v>6147</v>
      </c>
      <c r="AM33" s="30">
        <f>SUM(AB33:AL33)</f>
        <v>107762</v>
      </c>
      <c r="AN33" s="24">
        <f>SUM(AM33/AM74)</f>
        <v>4.5313718721825312E-3</v>
      </c>
    </row>
    <row r="34" spans="1:41" ht="13.5" thickBot="1" x14ac:dyDescent="0.35">
      <c r="A34" s="21" t="s">
        <v>66</v>
      </c>
      <c r="B34" s="1"/>
      <c r="C34" s="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6"/>
      <c r="O34" s="33"/>
      <c r="P34" s="33"/>
      <c r="Q34" s="33"/>
      <c r="R34" s="33"/>
      <c r="S34" s="33"/>
      <c r="T34" s="34"/>
      <c r="U34" s="33"/>
      <c r="V34" s="33"/>
      <c r="W34" s="34"/>
      <c r="X34" s="34"/>
      <c r="Y34" s="34"/>
      <c r="Z34" s="38"/>
      <c r="AA34" s="38"/>
      <c r="AB34" s="36">
        <v>7098</v>
      </c>
      <c r="AC34" s="36">
        <v>10260</v>
      </c>
      <c r="AD34" s="36">
        <v>5839</v>
      </c>
      <c r="AE34" s="36">
        <v>7620</v>
      </c>
      <c r="AF34" s="36">
        <v>11375</v>
      </c>
      <c r="AG34" s="36">
        <v>6326</v>
      </c>
      <c r="AH34" s="62">
        <v>9268</v>
      </c>
      <c r="AI34" s="63">
        <v>12469</v>
      </c>
      <c r="AJ34" s="63">
        <v>6990</v>
      </c>
      <c r="AK34" s="63">
        <v>6025</v>
      </c>
      <c r="AL34" s="63">
        <v>6234</v>
      </c>
      <c r="AM34" s="30">
        <f>SUM(AB34:AL34)</f>
        <v>89504</v>
      </c>
      <c r="AN34" s="24">
        <f>SUM(AM34/AM74)</f>
        <v>3.7636263993599344E-3</v>
      </c>
      <c r="AO34">
        <v>8642953</v>
      </c>
    </row>
    <row r="35" spans="1:41" s="2" customFormat="1" ht="13.5" thickBot="1" x14ac:dyDescent="0.35">
      <c r="A35" s="17" t="s">
        <v>29</v>
      </c>
      <c r="B35" s="1" t="s">
        <v>25</v>
      </c>
      <c r="C35" s="1">
        <v>174</v>
      </c>
      <c r="D35" s="33">
        <v>924</v>
      </c>
      <c r="E35" s="33">
        <v>1441</v>
      </c>
      <c r="F35" s="33">
        <v>902</v>
      </c>
      <c r="G35" s="33">
        <v>1457</v>
      </c>
      <c r="H35" s="33">
        <v>1903</v>
      </c>
      <c r="I35" s="33">
        <v>1218</v>
      </c>
      <c r="J35" s="33">
        <v>887</v>
      </c>
      <c r="K35" s="33">
        <v>1155</v>
      </c>
      <c r="L35" s="33">
        <v>1140</v>
      </c>
      <c r="M35" s="33">
        <v>1106</v>
      </c>
      <c r="N35" s="56">
        <v>1129</v>
      </c>
      <c r="O35" s="33">
        <v>767</v>
      </c>
      <c r="P35" s="33">
        <v>1053</v>
      </c>
      <c r="Q35" s="33">
        <v>852</v>
      </c>
      <c r="R35" s="33">
        <v>674</v>
      </c>
      <c r="S35" s="33">
        <v>988</v>
      </c>
      <c r="T35" s="34">
        <v>596</v>
      </c>
      <c r="U35" s="33">
        <v>864</v>
      </c>
      <c r="V35" s="33">
        <v>1207</v>
      </c>
      <c r="W35" s="34">
        <v>893</v>
      </c>
      <c r="X35" s="34">
        <v>1219</v>
      </c>
      <c r="Y35" s="34">
        <v>787</v>
      </c>
      <c r="Z35" s="38">
        <v>811</v>
      </c>
      <c r="AA35" s="38">
        <v>645</v>
      </c>
      <c r="AB35" s="36">
        <v>697</v>
      </c>
      <c r="AC35" s="36">
        <v>1031</v>
      </c>
      <c r="AD35" s="36">
        <v>554</v>
      </c>
      <c r="AE35" s="50">
        <v>540</v>
      </c>
      <c r="AF35" s="36">
        <v>1242</v>
      </c>
      <c r="AG35" s="36">
        <v>548</v>
      </c>
      <c r="AH35" s="62">
        <v>703</v>
      </c>
      <c r="AI35" s="63">
        <v>181</v>
      </c>
      <c r="AJ35" s="63">
        <v>129</v>
      </c>
      <c r="AK35" s="63">
        <v>836</v>
      </c>
      <c r="AL35" s="63">
        <v>385</v>
      </c>
      <c r="AM35" s="30">
        <f>SUM(C35:AL35)</f>
        <v>31638</v>
      </c>
      <c r="AN35" s="24">
        <f>SUM(AM35/AM74)</f>
        <v>1.3303719612860834E-3</v>
      </c>
      <c r="AO35" s="9"/>
    </row>
    <row r="36" spans="1:41" s="2" customFormat="1" ht="13.5" thickBot="1" x14ac:dyDescent="0.35">
      <c r="A36" s="59" t="s">
        <v>86</v>
      </c>
      <c r="B36" s="1"/>
      <c r="C36" s="1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56"/>
      <c r="O36" s="33"/>
      <c r="P36" s="33"/>
      <c r="Q36" s="33"/>
      <c r="R36" s="33"/>
      <c r="S36" s="33"/>
      <c r="T36" s="34"/>
      <c r="U36" s="33"/>
      <c r="V36" s="33"/>
      <c r="W36" s="34"/>
      <c r="X36" s="34"/>
      <c r="Y36" s="34"/>
      <c r="Z36" s="38"/>
      <c r="AA36" s="38"/>
      <c r="AB36" s="36"/>
      <c r="AC36" s="36"/>
      <c r="AD36" s="36"/>
      <c r="AE36" s="50"/>
      <c r="AF36" s="36"/>
      <c r="AG36" s="36">
        <v>0</v>
      </c>
      <c r="AH36" s="62">
        <v>1</v>
      </c>
      <c r="AI36" s="63">
        <v>3230</v>
      </c>
      <c r="AJ36" s="63">
        <v>1267</v>
      </c>
      <c r="AK36" s="63">
        <v>835</v>
      </c>
      <c r="AL36" s="63">
        <v>705</v>
      </c>
      <c r="AM36" s="30">
        <f>SUM(AG36:AL36)</f>
        <v>6038</v>
      </c>
      <c r="AN36" s="24">
        <f>SUM(AM36/AM74)</f>
        <v>2.5389676661752866E-4</v>
      </c>
      <c r="AO36" s="9"/>
    </row>
    <row r="37" spans="1:41" s="2" customFormat="1" ht="13.5" thickBot="1" x14ac:dyDescent="0.35">
      <c r="A37" s="59" t="s">
        <v>91</v>
      </c>
      <c r="B37" s="1"/>
      <c r="C37" s="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56"/>
      <c r="O37" s="33"/>
      <c r="P37" s="33"/>
      <c r="Q37" s="33"/>
      <c r="R37" s="33"/>
      <c r="S37" s="33"/>
      <c r="T37" s="34"/>
      <c r="U37" s="33"/>
      <c r="V37" s="33"/>
      <c r="W37" s="34"/>
      <c r="X37" s="34"/>
      <c r="Y37" s="34"/>
      <c r="Z37" s="38"/>
      <c r="AA37" s="38"/>
      <c r="AB37" s="36"/>
      <c r="AC37" s="36"/>
      <c r="AD37" s="36"/>
      <c r="AE37" s="50"/>
      <c r="AF37" s="36"/>
      <c r="AG37" s="36"/>
      <c r="AH37" s="62"/>
      <c r="AI37" s="63"/>
      <c r="AJ37" s="63"/>
      <c r="AK37" s="63">
        <v>1659</v>
      </c>
      <c r="AL37" s="63">
        <v>717</v>
      </c>
      <c r="AM37" s="30">
        <f>SUM(AK37:AL37)</f>
        <v>2376</v>
      </c>
      <c r="AN37" s="24">
        <f>SUM(AM37/AM74)</f>
        <v>9.9910354005175241E-5</v>
      </c>
      <c r="AO37" s="9"/>
    </row>
    <row r="38" spans="1:41" x14ac:dyDescent="0.3">
      <c r="A38" s="18" t="s">
        <v>70</v>
      </c>
      <c r="B38" s="1"/>
      <c r="C38" s="1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51"/>
      <c r="O38" s="34"/>
      <c r="P38" s="33"/>
      <c r="Q38" s="33"/>
      <c r="R38" s="33"/>
      <c r="S38" s="33"/>
      <c r="T38" s="34"/>
      <c r="U38" s="33"/>
      <c r="V38" s="33"/>
      <c r="W38" s="34"/>
      <c r="X38" s="34"/>
      <c r="Y38" s="34"/>
      <c r="Z38" s="38"/>
      <c r="AA38" s="38"/>
      <c r="AB38" s="36">
        <v>2340</v>
      </c>
      <c r="AC38" s="36">
        <v>3793</v>
      </c>
      <c r="AD38" s="36">
        <v>1440</v>
      </c>
      <c r="AE38" s="36">
        <v>1322</v>
      </c>
      <c r="AF38" s="36">
        <v>1667</v>
      </c>
      <c r="AG38" s="36">
        <v>923</v>
      </c>
      <c r="AH38" s="62">
        <v>1336</v>
      </c>
      <c r="AI38" s="63">
        <v>113</v>
      </c>
      <c r="AJ38" s="63">
        <v>275</v>
      </c>
      <c r="AK38" s="63"/>
      <c r="AL38" s="63"/>
      <c r="AM38" s="30">
        <f>SUM(AB38:AJ38)</f>
        <v>13209</v>
      </c>
      <c r="AN38" s="24">
        <f>SUM(AM38/AM74)</f>
        <v>5.5543597056159925E-4</v>
      </c>
    </row>
    <row r="39" spans="1:41" s="2" customFormat="1" x14ac:dyDescent="0.3">
      <c r="A39" s="8" t="s">
        <v>77</v>
      </c>
      <c r="B39" s="8"/>
      <c r="C39" s="8">
        <f>SUM(C40:C41)</f>
        <v>181</v>
      </c>
      <c r="D39" s="47">
        <f>SUM(D40:D41)</f>
        <v>1013</v>
      </c>
      <c r="E39" s="46">
        <f t="shared" ref="E39:AA39" si="3">SUM(E40:E41)</f>
        <v>2422</v>
      </c>
      <c r="F39" s="46">
        <f>SUM(F40:F41)</f>
        <v>2220.5</v>
      </c>
      <c r="G39" s="46">
        <f t="shared" si="3"/>
        <v>2071.5</v>
      </c>
      <c r="H39" s="30">
        <f t="shared" si="3"/>
        <v>1344.5</v>
      </c>
      <c r="I39" s="46">
        <f t="shared" si="3"/>
        <v>2074</v>
      </c>
      <c r="J39" s="46">
        <f t="shared" si="3"/>
        <v>1794</v>
      </c>
      <c r="K39" s="46">
        <f t="shared" si="3"/>
        <v>1605</v>
      </c>
      <c r="L39" s="46">
        <f t="shared" si="3"/>
        <v>3062.5</v>
      </c>
      <c r="M39" s="46">
        <f t="shared" si="3"/>
        <v>3642.5</v>
      </c>
      <c r="N39" s="58">
        <f t="shared" si="3"/>
        <v>2496</v>
      </c>
      <c r="O39" s="46">
        <f t="shared" si="3"/>
        <v>2478.5</v>
      </c>
      <c r="P39" s="46">
        <f t="shared" si="3"/>
        <v>1874</v>
      </c>
      <c r="Q39" s="46">
        <f t="shared" si="3"/>
        <v>3622</v>
      </c>
      <c r="R39" s="46">
        <f t="shared" si="3"/>
        <v>2587</v>
      </c>
      <c r="S39" s="46">
        <f t="shared" si="3"/>
        <v>2251</v>
      </c>
      <c r="T39" s="30">
        <f t="shared" si="3"/>
        <v>1518</v>
      </c>
      <c r="U39" s="46">
        <f t="shared" si="3"/>
        <v>1960</v>
      </c>
      <c r="V39" s="46">
        <f t="shared" si="3"/>
        <v>1943</v>
      </c>
      <c r="W39" s="30">
        <f t="shared" si="3"/>
        <v>1941</v>
      </c>
      <c r="X39" s="30">
        <f t="shared" si="3"/>
        <v>1498</v>
      </c>
      <c r="Y39" s="30">
        <f t="shared" si="3"/>
        <v>1719</v>
      </c>
      <c r="Z39" s="48">
        <f t="shared" si="3"/>
        <v>1565</v>
      </c>
      <c r="AA39" s="48">
        <f t="shared" si="3"/>
        <v>1807</v>
      </c>
      <c r="AB39" s="49">
        <v>1080</v>
      </c>
      <c r="AC39" s="49">
        <v>2074</v>
      </c>
      <c r="AD39" s="49">
        <v>805</v>
      </c>
      <c r="AE39" s="2">
        <v>688</v>
      </c>
      <c r="AF39" s="2">
        <v>1535</v>
      </c>
      <c r="AG39" s="2">
        <v>448</v>
      </c>
      <c r="AH39" s="30">
        <v>972</v>
      </c>
      <c r="AI39" s="30">
        <v>268</v>
      </c>
      <c r="AJ39" s="30">
        <v>319</v>
      </c>
      <c r="AK39" s="30"/>
      <c r="AL39" s="30"/>
      <c r="AM39" s="30">
        <f>SUM(C39:AJ39)</f>
        <v>58879</v>
      </c>
      <c r="AN39" s="24">
        <f>SUM(AM39/AM74)</f>
        <v>2.4758508979253841E-3</v>
      </c>
      <c r="AO39" s="9"/>
    </row>
    <row r="40" spans="1:41" x14ac:dyDescent="0.3">
      <c r="A40" s="21" t="s">
        <v>16</v>
      </c>
      <c r="B40" s="1" t="s">
        <v>8</v>
      </c>
      <c r="C40" s="1">
        <v>151</v>
      </c>
      <c r="D40" s="33">
        <v>781</v>
      </c>
      <c r="E40" s="33">
        <v>2047</v>
      </c>
      <c r="F40" s="33">
        <v>1733.5</v>
      </c>
      <c r="G40" s="33">
        <v>1647.5</v>
      </c>
      <c r="H40" s="33">
        <v>1012.5</v>
      </c>
      <c r="I40" s="33">
        <v>1453</v>
      </c>
      <c r="J40" s="33">
        <v>1368</v>
      </c>
      <c r="K40" s="33">
        <v>1246</v>
      </c>
      <c r="L40" s="33">
        <v>2518.5</v>
      </c>
      <c r="M40" s="33">
        <v>3057.5</v>
      </c>
      <c r="N40" s="56">
        <v>1810</v>
      </c>
      <c r="O40" s="33">
        <v>2082.5</v>
      </c>
      <c r="P40" s="33">
        <v>1263</v>
      </c>
      <c r="Q40" s="33">
        <v>2702</v>
      </c>
      <c r="R40" s="33">
        <v>1729</v>
      </c>
      <c r="S40" s="33">
        <v>1698</v>
      </c>
      <c r="T40" s="34">
        <v>983</v>
      </c>
      <c r="U40" s="33">
        <v>1476</v>
      </c>
      <c r="V40" s="33">
        <v>1499</v>
      </c>
      <c r="W40" s="34">
        <v>1583</v>
      </c>
      <c r="X40" s="34">
        <v>1037</v>
      </c>
      <c r="Y40" s="34">
        <v>1053</v>
      </c>
      <c r="Z40" s="38">
        <v>852</v>
      </c>
      <c r="AA40" s="38">
        <v>1033</v>
      </c>
      <c r="AB40" s="39"/>
      <c r="AC40" s="39"/>
      <c r="AD40" s="39"/>
      <c r="AH40" s="51"/>
      <c r="AI40" s="51"/>
      <c r="AJ40" s="51"/>
      <c r="AK40" s="51"/>
      <c r="AL40" s="51"/>
      <c r="AM40" s="30">
        <f>SUM(C40:AE40)</f>
        <v>37816</v>
      </c>
      <c r="AN40" s="24">
        <f>SUM(AM40/AM74)</f>
        <v>1.5901557016244558E-3</v>
      </c>
    </row>
    <row r="41" spans="1:41" x14ac:dyDescent="0.3">
      <c r="A41" s="21" t="s">
        <v>26</v>
      </c>
      <c r="B41" s="1" t="s">
        <v>8</v>
      </c>
      <c r="C41" s="1">
        <v>30</v>
      </c>
      <c r="D41" s="33">
        <v>232</v>
      </c>
      <c r="E41" s="33">
        <v>375</v>
      </c>
      <c r="F41" s="33">
        <v>487</v>
      </c>
      <c r="G41" s="33">
        <v>424</v>
      </c>
      <c r="H41" s="33">
        <v>332</v>
      </c>
      <c r="I41" s="33">
        <v>621</v>
      </c>
      <c r="J41" s="33">
        <v>426</v>
      </c>
      <c r="K41" s="33">
        <v>359</v>
      </c>
      <c r="L41" s="33">
        <v>544</v>
      </c>
      <c r="M41" s="33">
        <v>585</v>
      </c>
      <c r="N41" s="53">
        <v>686</v>
      </c>
      <c r="O41" s="33">
        <v>396</v>
      </c>
      <c r="P41" s="33">
        <v>611</v>
      </c>
      <c r="Q41" s="33">
        <v>920</v>
      </c>
      <c r="R41" s="33">
        <v>858</v>
      </c>
      <c r="S41" s="33">
        <v>553</v>
      </c>
      <c r="T41" s="34">
        <v>535</v>
      </c>
      <c r="U41" s="33">
        <v>484</v>
      </c>
      <c r="V41" s="33">
        <v>444</v>
      </c>
      <c r="W41" s="34">
        <v>358</v>
      </c>
      <c r="X41" s="34">
        <v>461</v>
      </c>
      <c r="Y41" s="34">
        <v>666</v>
      </c>
      <c r="Z41" s="38">
        <v>713</v>
      </c>
      <c r="AA41" s="38">
        <v>774</v>
      </c>
      <c r="AB41" s="39"/>
      <c r="AC41" s="39"/>
      <c r="AD41" s="39"/>
      <c r="AH41" s="51"/>
      <c r="AI41" s="51"/>
      <c r="AJ41" s="51"/>
      <c r="AK41" s="51"/>
      <c r="AL41" s="51"/>
      <c r="AM41" s="30">
        <f>SUM(C41:AE41)</f>
        <v>12874</v>
      </c>
      <c r="AN41" s="24">
        <f>SUM(AM41/AM74)</f>
        <v>5.4134928344386614E-4</v>
      </c>
    </row>
    <row r="42" spans="1:41" x14ac:dyDescent="0.3">
      <c r="A42" s="59" t="s">
        <v>84</v>
      </c>
      <c r="B42" s="1"/>
      <c r="C42" s="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3"/>
      <c r="O42" s="33"/>
      <c r="P42" s="33"/>
      <c r="Q42" s="33"/>
      <c r="R42" s="33"/>
      <c r="S42" s="33"/>
      <c r="T42" s="34"/>
      <c r="U42" s="33"/>
      <c r="V42" s="33"/>
      <c r="W42" s="34"/>
      <c r="X42" s="34"/>
      <c r="Y42" s="34"/>
      <c r="Z42" s="38"/>
      <c r="AA42" s="38"/>
      <c r="AB42" s="39"/>
      <c r="AC42" s="39"/>
      <c r="AD42" s="39"/>
      <c r="AG42">
        <v>1465</v>
      </c>
      <c r="AH42" s="51">
        <v>1565</v>
      </c>
      <c r="AI42" s="51">
        <v>5061</v>
      </c>
      <c r="AJ42" s="51">
        <v>2606</v>
      </c>
      <c r="AK42" s="51">
        <v>64</v>
      </c>
      <c r="AL42" s="51"/>
      <c r="AM42" s="30">
        <f>SUM(AG42:AK42)</f>
        <v>10761</v>
      </c>
      <c r="AN42" s="24">
        <f>SUM(AM42/AM74)</f>
        <v>4.5249803007141868E-4</v>
      </c>
    </row>
    <row r="43" spans="1:41" x14ac:dyDescent="0.3">
      <c r="A43" s="17" t="s">
        <v>30</v>
      </c>
      <c r="B43" s="1" t="s">
        <v>8</v>
      </c>
      <c r="C43" s="1">
        <v>379</v>
      </c>
      <c r="D43" s="33">
        <v>2222</v>
      </c>
      <c r="E43" s="33">
        <v>4089</v>
      </c>
      <c r="F43" s="33">
        <v>3021</v>
      </c>
      <c r="G43" s="33">
        <v>3380</v>
      </c>
      <c r="H43" s="33">
        <v>4462</v>
      </c>
      <c r="I43" s="33">
        <v>3578</v>
      </c>
      <c r="J43" s="33">
        <v>2168</v>
      </c>
      <c r="K43" s="33">
        <v>3163</v>
      </c>
      <c r="L43" s="33">
        <v>6954</v>
      </c>
      <c r="M43" s="33">
        <v>4733</v>
      </c>
      <c r="N43" s="56">
        <v>4732</v>
      </c>
      <c r="O43" s="33">
        <v>3768</v>
      </c>
      <c r="P43" s="33">
        <v>3615</v>
      </c>
      <c r="Q43" s="33">
        <v>3834</v>
      </c>
      <c r="R43" s="33">
        <v>5851</v>
      </c>
      <c r="S43" s="33">
        <v>3868</v>
      </c>
      <c r="T43" s="34">
        <v>4577</v>
      </c>
      <c r="U43" s="33">
        <v>15221</v>
      </c>
      <c r="V43" s="33">
        <v>6227</v>
      </c>
      <c r="W43" s="34">
        <v>6466</v>
      </c>
      <c r="X43" s="34">
        <v>5806</v>
      </c>
      <c r="Y43" s="34">
        <v>5804</v>
      </c>
      <c r="Z43" s="38">
        <v>5090</v>
      </c>
      <c r="AA43" s="38">
        <v>3495</v>
      </c>
      <c r="AB43" s="36">
        <v>4756</v>
      </c>
      <c r="AC43" s="36">
        <v>6639</v>
      </c>
      <c r="AD43" s="36">
        <v>5415</v>
      </c>
      <c r="AE43" s="36">
        <v>4258</v>
      </c>
      <c r="AF43" s="36">
        <v>6146</v>
      </c>
      <c r="AG43" s="36">
        <v>3687</v>
      </c>
      <c r="AH43" s="36">
        <v>2958</v>
      </c>
      <c r="AI43" s="36">
        <v>643</v>
      </c>
      <c r="AJ43" s="36">
        <v>905</v>
      </c>
      <c r="AK43" s="36">
        <v>3846</v>
      </c>
      <c r="AL43" s="36">
        <v>3893</v>
      </c>
      <c r="AM43" s="30">
        <f>SUM(C43:AL43)</f>
        <v>159649</v>
      </c>
      <c r="AN43" s="24">
        <f>SUM(AM43/AM74)</f>
        <v>6.7132104825640667E-3</v>
      </c>
      <c r="AO43" s="10"/>
    </row>
    <row r="44" spans="1:41" ht="13.5" thickBot="1" x14ac:dyDescent="0.35">
      <c r="A44" s="17" t="s">
        <v>31</v>
      </c>
      <c r="B44" s="1" t="s">
        <v>8</v>
      </c>
      <c r="C44" s="1">
        <v>52</v>
      </c>
      <c r="D44" s="33">
        <v>672</v>
      </c>
      <c r="E44" s="33">
        <v>2053</v>
      </c>
      <c r="F44" s="33">
        <v>2192.5</v>
      </c>
      <c r="G44" s="33">
        <v>2407.5</v>
      </c>
      <c r="H44" s="33">
        <v>3407.5</v>
      </c>
      <c r="I44" s="33">
        <v>1856</v>
      </c>
      <c r="J44" s="33">
        <v>1448</v>
      </c>
      <c r="K44" s="33">
        <v>1848</v>
      </c>
      <c r="L44" s="33">
        <v>4668.5</v>
      </c>
      <c r="M44" s="33">
        <v>4232.5</v>
      </c>
      <c r="N44" s="56">
        <v>1609</v>
      </c>
      <c r="O44" s="33">
        <v>1942.5</v>
      </c>
      <c r="P44" s="33">
        <v>1067</v>
      </c>
      <c r="Q44" s="33">
        <v>1557</v>
      </c>
      <c r="R44" s="33">
        <v>1113</v>
      </c>
      <c r="S44" s="33">
        <v>1571</v>
      </c>
      <c r="T44" s="34">
        <v>1355</v>
      </c>
      <c r="U44" s="33">
        <v>1329</v>
      </c>
      <c r="V44" s="33">
        <v>1779</v>
      </c>
      <c r="W44" s="34">
        <v>1385</v>
      </c>
      <c r="X44" s="34">
        <v>1871</v>
      </c>
      <c r="Y44" s="34">
        <v>1296</v>
      </c>
      <c r="Z44" s="38">
        <v>1373</v>
      </c>
      <c r="AA44" s="38">
        <v>969</v>
      </c>
      <c r="AB44" s="39"/>
      <c r="AC44" s="39"/>
      <c r="AD44" s="39"/>
      <c r="AH44" s="51"/>
      <c r="AI44" s="51"/>
      <c r="AJ44" s="51"/>
      <c r="AK44" s="51"/>
      <c r="AL44" s="51"/>
      <c r="AM44" s="30">
        <f>SUM(C44:AE44)</f>
        <v>45054</v>
      </c>
      <c r="AN44" s="24">
        <f>SUM(AM44/AM74)</f>
        <v>1.894512242992073E-3</v>
      </c>
      <c r="AO44" s="10"/>
    </row>
    <row r="45" spans="1:41" ht="13.5" thickBot="1" x14ac:dyDescent="0.35">
      <c r="A45" s="17" t="s">
        <v>32</v>
      </c>
      <c r="B45" s="1" t="s">
        <v>8</v>
      </c>
      <c r="C45" s="1">
        <v>0</v>
      </c>
      <c r="D45" s="33">
        <v>605</v>
      </c>
      <c r="E45" s="33">
        <v>862</v>
      </c>
      <c r="F45" s="33">
        <v>434</v>
      </c>
      <c r="G45" s="33">
        <v>581</v>
      </c>
      <c r="H45" s="34">
        <v>686</v>
      </c>
      <c r="I45" s="33">
        <v>369</v>
      </c>
      <c r="J45" s="33">
        <v>637</v>
      </c>
      <c r="K45" s="33">
        <v>424</v>
      </c>
      <c r="L45" s="33">
        <v>734</v>
      </c>
      <c r="M45" s="33">
        <v>904</v>
      </c>
      <c r="N45" s="56">
        <v>802</v>
      </c>
      <c r="O45" s="33">
        <v>682</v>
      </c>
      <c r="P45" s="33">
        <v>565</v>
      </c>
      <c r="Q45" s="33">
        <v>457</v>
      </c>
      <c r="R45" s="33">
        <v>669</v>
      </c>
      <c r="S45" s="33">
        <v>630</v>
      </c>
      <c r="T45" s="34">
        <v>493</v>
      </c>
      <c r="U45" s="33">
        <v>518</v>
      </c>
      <c r="V45" s="33">
        <v>608</v>
      </c>
      <c r="W45" s="34">
        <v>739</v>
      </c>
      <c r="X45" s="34">
        <v>1199</v>
      </c>
      <c r="Y45" s="34">
        <v>620</v>
      </c>
      <c r="Z45" s="38">
        <v>945</v>
      </c>
      <c r="AA45" s="38">
        <v>423</v>
      </c>
      <c r="AB45" s="36">
        <v>1324</v>
      </c>
      <c r="AC45" s="36">
        <v>1834</v>
      </c>
      <c r="AD45" s="36">
        <v>1329</v>
      </c>
      <c r="AE45" s="36">
        <v>1119</v>
      </c>
      <c r="AF45" s="36">
        <v>1862</v>
      </c>
      <c r="AG45" s="36">
        <v>1041</v>
      </c>
      <c r="AH45" s="62">
        <v>1102</v>
      </c>
      <c r="AI45" s="63">
        <v>179</v>
      </c>
      <c r="AJ45" s="63">
        <v>329</v>
      </c>
      <c r="AK45" s="63"/>
      <c r="AL45" s="63"/>
      <c r="AM45" s="30">
        <f>SUM(C45:AJ45)</f>
        <v>25705</v>
      </c>
      <c r="AN45" s="24">
        <f>SUM(AM45/AM74)</f>
        <v>1.0808904249591876E-3</v>
      </c>
      <c r="AO45" s="6">
        <v>276721</v>
      </c>
    </row>
    <row r="46" spans="1:41" ht="13.5" thickBot="1" x14ac:dyDescent="0.35">
      <c r="A46" s="22" t="s">
        <v>92</v>
      </c>
      <c r="B46" s="1" t="s">
        <v>8</v>
      </c>
      <c r="C46" s="1"/>
      <c r="D46" s="33"/>
      <c r="E46" s="33"/>
      <c r="F46" s="33"/>
      <c r="G46" s="33"/>
      <c r="H46" s="34"/>
      <c r="I46" s="33"/>
      <c r="J46" s="33"/>
      <c r="K46" s="33"/>
      <c r="L46" s="33"/>
      <c r="M46" s="33"/>
      <c r="N46" s="56"/>
      <c r="O46" s="33"/>
      <c r="P46" s="33"/>
      <c r="Q46" s="33"/>
      <c r="R46" s="33"/>
      <c r="S46" s="33"/>
      <c r="T46" s="34"/>
      <c r="U46" s="33"/>
      <c r="V46" s="33"/>
      <c r="W46" s="34"/>
      <c r="X46" s="34"/>
      <c r="Y46" s="34"/>
      <c r="Z46" s="38"/>
      <c r="AA46" s="38"/>
      <c r="AB46" s="36"/>
      <c r="AC46" s="36"/>
      <c r="AD46" s="36"/>
      <c r="AE46" s="36"/>
      <c r="AF46" s="36"/>
      <c r="AG46" s="36"/>
      <c r="AH46" s="62"/>
      <c r="AI46" s="63"/>
      <c r="AJ46" s="63"/>
      <c r="AK46" s="63">
        <v>700</v>
      </c>
      <c r="AL46" s="63">
        <v>2753</v>
      </c>
      <c r="AM46" s="30">
        <f>SUM(AK46:AL46)</f>
        <v>3453</v>
      </c>
      <c r="AN46" s="24">
        <f>SUM(AM46/AM74)</f>
        <v>1.4519800184337967E-4</v>
      </c>
    </row>
    <row r="47" spans="1:41" x14ac:dyDescent="0.3">
      <c r="A47" s="18" t="s">
        <v>94</v>
      </c>
      <c r="B47" s="1"/>
      <c r="C47" s="1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1"/>
      <c r="O47" s="34"/>
      <c r="P47" s="33"/>
      <c r="Q47" s="33"/>
      <c r="R47" s="33"/>
      <c r="S47" s="33"/>
      <c r="T47" s="34"/>
      <c r="U47" s="33"/>
      <c r="V47" s="33"/>
      <c r="W47" s="34"/>
      <c r="X47" s="34"/>
      <c r="Y47" s="34"/>
      <c r="Z47" s="38"/>
      <c r="AA47" s="38"/>
      <c r="AB47" s="36">
        <v>61012</v>
      </c>
      <c r="AC47" s="36">
        <v>166041</v>
      </c>
      <c r="AD47" s="36">
        <v>173478</v>
      </c>
      <c r="AE47" s="36">
        <v>62606</v>
      </c>
      <c r="AF47" s="36">
        <v>121605</v>
      </c>
      <c r="AG47" s="36">
        <v>46440</v>
      </c>
      <c r="AH47" s="62">
        <v>64400</v>
      </c>
      <c r="AI47" s="63">
        <v>7858</v>
      </c>
      <c r="AJ47" s="63">
        <v>13417</v>
      </c>
      <c r="AK47" s="63"/>
      <c r="AL47" s="63">
        <v>10303</v>
      </c>
      <c r="AM47" s="30">
        <f>SUM(AB47:AL47)</f>
        <v>727160</v>
      </c>
      <c r="AN47" s="24">
        <f>SUM(AM47/AM74)</f>
        <v>3.0576941506061963E-2</v>
      </c>
    </row>
    <row r="48" spans="1:41" ht="13.5" thickBot="1" x14ac:dyDescent="0.35">
      <c r="A48" s="15" t="s">
        <v>33</v>
      </c>
      <c r="B48" s="11" t="s">
        <v>6</v>
      </c>
      <c r="C48" s="11">
        <v>2935</v>
      </c>
      <c r="D48" s="37">
        <v>8509</v>
      </c>
      <c r="E48" s="41">
        <v>31503.5</v>
      </c>
      <c r="F48" s="41">
        <v>27983</v>
      </c>
      <c r="G48" s="41">
        <v>36163.5</v>
      </c>
      <c r="H48" s="41">
        <v>11409</v>
      </c>
      <c r="I48" s="41">
        <v>39895.5</v>
      </c>
      <c r="J48" s="41">
        <v>28076.5</v>
      </c>
      <c r="K48" s="41">
        <v>31470.5</v>
      </c>
      <c r="L48" s="41">
        <v>41920.5</v>
      </c>
      <c r="M48" s="41">
        <v>48097.5</v>
      </c>
      <c r="N48" s="55">
        <v>65735</v>
      </c>
      <c r="O48" s="41">
        <v>43821</v>
      </c>
      <c r="P48" s="41">
        <v>68405.5</v>
      </c>
      <c r="Q48" s="41">
        <v>107929</v>
      </c>
      <c r="R48" s="41">
        <v>106111</v>
      </c>
      <c r="S48" s="41">
        <v>113883</v>
      </c>
      <c r="T48" s="42">
        <v>98895</v>
      </c>
      <c r="U48" s="41">
        <v>103145</v>
      </c>
      <c r="V48" s="42">
        <v>125038</v>
      </c>
      <c r="W48" s="42">
        <v>114758</v>
      </c>
      <c r="X48" s="42">
        <v>143556</v>
      </c>
      <c r="Y48" s="42">
        <v>124637</v>
      </c>
      <c r="Z48" s="43">
        <v>128510</v>
      </c>
      <c r="AA48" s="44">
        <v>94182</v>
      </c>
      <c r="AB48" s="45">
        <v>78183</v>
      </c>
      <c r="AC48" s="45">
        <v>118196</v>
      </c>
      <c r="AD48" s="45">
        <v>65147</v>
      </c>
      <c r="AE48" s="45">
        <v>77789</v>
      </c>
      <c r="AF48" s="45">
        <v>107134</v>
      </c>
      <c r="AG48" s="45">
        <v>65412</v>
      </c>
      <c r="AH48" s="45">
        <v>86654</v>
      </c>
      <c r="AI48" s="45">
        <v>89588</v>
      </c>
      <c r="AJ48" s="45">
        <v>67639</v>
      </c>
      <c r="AK48" s="45">
        <v>45539</v>
      </c>
      <c r="AL48" s="45">
        <v>44311</v>
      </c>
      <c r="AM48" s="32">
        <f>SUM(C48:AL48)</f>
        <v>2592161</v>
      </c>
      <c r="AN48" s="25">
        <f>SUM(AM48/AM74)</f>
        <v>0.10899988347997014</v>
      </c>
    </row>
    <row r="49" spans="1:41" x14ac:dyDescent="0.3">
      <c r="A49" s="18" t="s">
        <v>72</v>
      </c>
      <c r="B49" s="1"/>
      <c r="C49" s="1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51"/>
      <c r="O49" s="34"/>
      <c r="P49" s="33"/>
      <c r="Q49" s="33"/>
      <c r="R49" s="33"/>
      <c r="S49" s="33"/>
      <c r="T49" s="34"/>
      <c r="U49" s="33"/>
      <c r="V49" s="33"/>
      <c r="W49" s="34"/>
      <c r="X49" s="34"/>
      <c r="Y49" s="34"/>
      <c r="Z49" s="38"/>
      <c r="AA49" s="38"/>
      <c r="AB49" s="36">
        <v>49992</v>
      </c>
      <c r="AC49" s="36">
        <v>68399</v>
      </c>
      <c r="AD49" s="36">
        <v>115300</v>
      </c>
      <c r="AE49" s="36">
        <v>38437</v>
      </c>
      <c r="AF49" s="36">
        <v>56396</v>
      </c>
      <c r="AG49" s="36">
        <v>23226</v>
      </c>
      <c r="AH49" s="62">
        <v>43571</v>
      </c>
      <c r="AI49" s="63">
        <v>7994</v>
      </c>
      <c r="AJ49" s="63">
        <v>8503</v>
      </c>
      <c r="AK49" s="63"/>
      <c r="AL49" s="63"/>
      <c r="AM49" s="30">
        <f>SUM(AB49:AJ49)</f>
        <v>411818</v>
      </c>
      <c r="AN49" s="24">
        <f>SUM(AM49/AM74)</f>
        <v>1.7316869598359957E-2</v>
      </c>
    </row>
    <row r="50" spans="1:41" x14ac:dyDescent="0.3">
      <c r="A50" s="18" t="s">
        <v>89</v>
      </c>
      <c r="B50" s="1"/>
      <c r="C50" s="1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51"/>
      <c r="O50" s="34"/>
      <c r="P50" s="33"/>
      <c r="Q50" s="33"/>
      <c r="R50" s="33"/>
      <c r="S50" s="33"/>
      <c r="T50" s="34"/>
      <c r="U50" s="33"/>
      <c r="V50" s="33"/>
      <c r="W50" s="34"/>
      <c r="X50" s="34"/>
      <c r="Y50" s="34"/>
      <c r="Z50" s="38"/>
      <c r="AA50" s="38"/>
      <c r="AB50" s="36"/>
      <c r="AC50" s="36"/>
      <c r="AD50" s="36"/>
      <c r="AE50" s="36"/>
      <c r="AF50" s="36"/>
      <c r="AG50" s="36">
        <v>0</v>
      </c>
      <c r="AH50" s="63">
        <v>0</v>
      </c>
      <c r="AI50" s="63">
        <v>14087</v>
      </c>
      <c r="AJ50" s="63">
        <v>11565</v>
      </c>
      <c r="AK50" s="63">
        <v>5458</v>
      </c>
      <c r="AL50" s="63">
        <v>3337</v>
      </c>
      <c r="AM50" s="30">
        <f>SUM(AG50:AL50)</f>
        <v>34447</v>
      </c>
      <c r="AN50" s="24">
        <f>SUM(AM50/AM74)</f>
        <v>1.4484898840135822E-3</v>
      </c>
    </row>
    <row r="51" spans="1:41" x14ac:dyDescent="0.3">
      <c r="A51" s="17" t="s">
        <v>34</v>
      </c>
      <c r="B51" s="1" t="s">
        <v>8</v>
      </c>
      <c r="C51" s="1">
        <v>30</v>
      </c>
      <c r="D51" s="33">
        <v>234</v>
      </c>
      <c r="E51" s="33">
        <v>386</v>
      </c>
      <c r="F51" s="33">
        <v>1493</v>
      </c>
      <c r="G51" s="33">
        <v>739</v>
      </c>
      <c r="H51" s="33">
        <v>1769</v>
      </c>
      <c r="I51" s="33">
        <v>1046</v>
      </c>
      <c r="J51" s="33">
        <v>427</v>
      </c>
      <c r="K51" s="33">
        <v>1014</v>
      </c>
      <c r="L51" s="33">
        <v>1050</v>
      </c>
      <c r="M51" s="33">
        <v>1388</v>
      </c>
      <c r="N51" s="53">
        <v>947</v>
      </c>
      <c r="O51" s="33">
        <v>607</v>
      </c>
      <c r="P51" s="33">
        <v>399</v>
      </c>
      <c r="Q51" s="33">
        <v>610</v>
      </c>
      <c r="R51" s="33">
        <v>624</v>
      </c>
      <c r="S51" s="33">
        <v>736</v>
      </c>
      <c r="T51" s="34">
        <v>482</v>
      </c>
      <c r="U51" s="33">
        <v>469</v>
      </c>
      <c r="V51" s="33">
        <v>624</v>
      </c>
      <c r="W51" s="34">
        <v>1037</v>
      </c>
      <c r="X51" s="34">
        <v>718</v>
      </c>
      <c r="Y51" s="34">
        <v>513</v>
      </c>
      <c r="Z51" s="38">
        <v>486</v>
      </c>
      <c r="AA51" s="38">
        <v>431</v>
      </c>
      <c r="AB51" s="39"/>
      <c r="AC51" s="39"/>
      <c r="AD51" s="39"/>
      <c r="AH51" s="51"/>
      <c r="AI51" s="51"/>
      <c r="AJ51" s="51"/>
      <c r="AK51" s="51"/>
      <c r="AL51" s="51"/>
      <c r="AM51" s="30">
        <f>SUM(C51:AE51)</f>
        <v>18259</v>
      </c>
      <c r="AN51" s="24">
        <f>SUM(AM51/AM74)</f>
        <v>7.677875226348883E-4</v>
      </c>
    </row>
    <row r="52" spans="1:41" ht="13.5" thickBot="1" x14ac:dyDescent="0.35">
      <c r="A52" s="17" t="s">
        <v>35</v>
      </c>
      <c r="B52" s="1" t="s">
        <v>8</v>
      </c>
      <c r="C52" s="1">
        <v>151</v>
      </c>
      <c r="D52" s="33">
        <v>1111</v>
      </c>
      <c r="E52" s="33">
        <v>1306</v>
      </c>
      <c r="F52" s="33">
        <v>1147</v>
      </c>
      <c r="G52" s="33">
        <v>1972</v>
      </c>
      <c r="H52" s="33">
        <v>1871</v>
      </c>
      <c r="I52" s="33">
        <v>1628</v>
      </c>
      <c r="J52" s="33">
        <v>1602</v>
      </c>
      <c r="K52" s="33">
        <v>1752</v>
      </c>
      <c r="L52" s="33">
        <v>1875</v>
      </c>
      <c r="M52" s="33">
        <v>2169</v>
      </c>
      <c r="N52" s="56">
        <v>1456</v>
      </c>
      <c r="O52" s="33">
        <v>1272</v>
      </c>
      <c r="P52" s="33">
        <v>1316</v>
      </c>
      <c r="Q52" s="33">
        <v>1302</v>
      </c>
      <c r="R52" s="33">
        <v>1008</v>
      </c>
      <c r="S52" s="33">
        <v>1333</v>
      </c>
      <c r="T52" s="34">
        <v>1033</v>
      </c>
      <c r="U52" s="33">
        <v>1020</v>
      </c>
      <c r="V52" s="33">
        <v>1720</v>
      </c>
      <c r="W52" s="34">
        <v>866</v>
      </c>
      <c r="X52" s="34">
        <v>1166</v>
      </c>
      <c r="Y52" s="34">
        <v>953</v>
      </c>
      <c r="Z52" s="38">
        <v>969</v>
      </c>
      <c r="AA52" s="38">
        <v>636</v>
      </c>
      <c r="AB52" s="39"/>
      <c r="AC52" s="39"/>
      <c r="AD52" s="39"/>
      <c r="AH52" s="51"/>
      <c r="AI52" s="51"/>
      <c r="AJ52" s="51"/>
      <c r="AK52" s="51"/>
      <c r="AL52" s="51"/>
      <c r="AM52" s="30">
        <f>SUM(C52:AH52)</f>
        <v>32634</v>
      </c>
      <c r="AN52" s="24">
        <f>SUM(AM52/AM74)</f>
        <v>1.3722535743286568E-3</v>
      </c>
    </row>
    <row r="53" spans="1:41" s="77" customFormat="1" x14ac:dyDescent="0.3">
      <c r="A53" s="78" t="s">
        <v>82</v>
      </c>
      <c r="B53" s="66"/>
      <c r="C53" s="66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9"/>
      <c r="O53" s="70"/>
      <c r="P53" s="68"/>
      <c r="Q53" s="68"/>
      <c r="R53" s="68"/>
      <c r="S53" s="68"/>
      <c r="T53" s="70"/>
      <c r="U53" s="68"/>
      <c r="V53" s="68"/>
      <c r="W53" s="70"/>
      <c r="X53" s="70"/>
      <c r="Y53" s="70"/>
      <c r="Z53" s="71"/>
      <c r="AA53" s="71"/>
      <c r="AB53" s="73">
        <v>11818</v>
      </c>
      <c r="AC53" s="73">
        <v>23849</v>
      </c>
      <c r="AD53" s="73">
        <v>24167</v>
      </c>
      <c r="AE53" s="73">
        <v>13966</v>
      </c>
      <c r="AF53" s="73">
        <f>17589+3052</f>
        <v>20641</v>
      </c>
      <c r="AG53" s="73">
        <v>5776</v>
      </c>
      <c r="AH53" s="80">
        <v>6655</v>
      </c>
      <c r="AI53" s="81">
        <f>2147+12004</f>
        <v>14151</v>
      </c>
      <c r="AJ53" s="81">
        <v>12450</v>
      </c>
      <c r="AK53" s="81">
        <v>80</v>
      </c>
      <c r="AL53" s="81">
        <v>17243</v>
      </c>
      <c r="AM53" s="74">
        <f>SUM(AB53:AL53)</f>
        <v>150796</v>
      </c>
      <c r="AN53" s="75">
        <f>SUM(AM53/AM74)</f>
        <v>6.3409434943452886E-3</v>
      </c>
      <c r="AO53" s="76"/>
    </row>
    <row r="54" spans="1:41" s="77" customFormat="1" x14ac:dyDescent="0.3">
      <c r="A54" s="78" t="s">
        <v>87</v>
      </c>
      <c r="B54" s="66"/>
      <c r="C54" s="66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9"/>
      <c r="O54" s="70"/>
      <c r="P54" s="68"/>
      <c r="Q54" s="68"/>
      <c r="R54" s="68"/>
      <c r="S54" s="68"/>
      <c r="T54" s="70"/>
      <c r="U54" s="68"/>
      <c r="V54" s="68"/>
      <c r="W54" s="70"/>
      <c r="X54" s="70"/>
      <c r="Y54" s="70"/>
      <c r="Z54" s="71"/>
      <c r="AA54" s="71"/>
      <c r="AB54" s="73"/>
      <c r="AC54" s="73"/>
      <c r="AD54" s="73"/>
      <c r="AE54" s="73"/>
      <c r="AF54" s="73"/>
      <c r="AG54" s="73">
        <v>0</v>
      </c>
      <c r="AH54" s="81">
        <v>0</v>
      </c>
      <c r="AI54" s="81">
        <v>6944</v>
      </c>
      <c r="AJ54" s="81">
        <v>4572</v>
      </c>
      <c r="AK54" s="81">
        <v>418</v>
      </c>
      <c r="AL54" s="81">
        <v>5518</v>
      </c>
      <c r="AM54" s="74">
        <f>SUM(AG54:AL54)</f>
        <v>17452</v>
      </c>
      <c r="AN54" s="75">
        <f>SUM(AM54/AM74)</f>
        <v>7.3385332411545379E-4</v>
      </c>
      <c r="AO54" s="76"/>
    </row>
    <row r="55" spans="1:41" s="77" customFormat="1" x14ac:dyDescent="0.3">
      <c r="A55" s="78" t="s">
        <v>85</v>
      </c>
      <c r="B55" s="66"/>
      <c r="C55" s="66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9"/>
      <c r="O55" s="70"/>
      <c r="P55" s="68"/>
      <c r="Q55" s="68"/>
      <c r="R55" s="68"/>
      <c r="S55" s="68"/>
      <c r="T55" s="70"/>
      <c r="U55" s="68"/>
      <c r="V55" s="68"/>
      <c r="W55" s="70"/>
      <c r="X55" s="70"/>
      <c r="Y55" s="70"/>
      <c r="Z55" s="71"/>
      <c r="AA55" s="71"/>
      <c r="AB55" s="73"/>
      <c r="AC55" s="73"/>
      <c r="AD55" s="73"/>
      <c r="AE55" s="73"/>
      <c r="AF55" s="73"/>
      <c r="AG55" s="73">
        <v>23694</v>
      </c>
      <c r="AH55" s="81">
        <v>31955</v>
      </c>
      <c r="AI55" s="81">
        <v>81269</v>
      </c>
      <c r="AJ55" s="81">
        <v>58215</v>
      </c>
      <c r="AK55" s="81">
        <v>39643</v>
      </c>
      <c r="AL55" s="81">
        <v>23177</v>
      </c>
      <c r="AM55" s="74">
        <f>SUM(AG55:AL55)</f>
        <v>257953</v>
      </c>
      <c r="AN55" s="75">
        <f>SUM(AM55/AM74)</f>
        <v>1.0846875230091316E-2</v>
      </c>
      <c r="AO55" s="76"/>
    </row>
    <row r="56" spans="1:41" x14ac:dyDescent="0.3">
      <c r="A56" s="17" t="s">
        <v>36</v>
      </c>
      <c r="B56" s="1" t="s">
        <v>8</v>
      </c>
      <c r="C56" s="1">
        <v>154</v>
      </c>
      <c r="D56" s="33">
        <v>210</v>
      </c>
      <c r="E56" s="33">
        <v>673</v>
      </c>
      <c r="F56" s="33">
        <v>679</v>
      </c>
      <c r="G56" s="33">
        <v>834</v>
      </c>
      <c r="H56" s="33">
        <v>1319</v>
      </c>
      <c r="I56" s="33">
        <v>786</v>
      </c>
      <c r="J56" s="33">
        <v>528</v>
      </c>
      <c r="K56" s="33">
        <v>568</v>
      </c>
      <c r="L56" s="33">
        <v>784</v>
      </c>
      <c r="M56" s="33">
        <v>1050</v>
      </c>
      <c r="N56" s="53">
        <v>1189</v>
      </c>
      <c r="O56" s="33">
        <v>1035</v>
      </c>
      <c r="P56" s="33">
        <v>280</v>
      </c>
      <c r="Q56" s="33">
        <v>366</v>
      </c>
      <c r="R56" s="33">
        <v>705</v>
      </c>
      <c r="S56" s="33">
        <v>380</v>
      </c>
      <c r="T56" s="34">
        <v>388</v>
      </c>
      <c r="U56" s="33">
        <v>428</v>
      </c>
      <c r="V56" s="33">
        <v>665</v>
      </c>
      <c r="W56" s="34">
        <v>428</v>
      </c>
      <c r="X56" s="34">
        <v>410</v>
      </c>
      <c r="Y56" s="34">
        <v>437</v>
      </c>
      <c r="Z56" s="38">
        <v>457</v>
      </c>
      <c r="AA56" s="38">
        <v>363</v>
      </c>
      <c r="AB56" s="39"/>
      <c r="AC56" s="39"/>
      <c r="AD56" s="39"/>
      <c r="AH56" s="51"/>
      <c r="AI56" s="51"/>
      <c r="AJ56" s="51"/>
      <c r="AK56" s="51"/>
      <c r="AL56" s="51"/>
      <c r="AM56" s="30">
        <f>SUM(C56:AE56)</f>
        <v>15116</v>
      </c>
      <c r="AN56" s="24">
        <f>SUM(AM56/AM74)</f>
        <v>6.3562496260194824E-4</v>
      </c>
    </row>
    <row r="57" spans="1:41" ht="13.5" thickBot="1" x14ac:dyDescent="0.35">
      <c r="A57" s="60" t="s">
        <v>88</v>
      </c>
      <c r="B57" s="1"/>
      <c r="C57" s="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53"/>
      <c r="O57" s="33"/>
      <c r="P57" s="33"/>
      <c r="Q57" s="33"/>
      <c r="R57" s="33"/>
      <c r="S57" s="33"/>
      <c r="T57" s="34"/>
      <c r="U57" s="33"/>
      <c r="V57" s="33"/>
      <c r="W57" s="34"/>
      <c r="X57" s="34"/>
      <c r="Y57" s="34"/>
      <c r="Z57" s="38"/>
      <c r="AA57" s="38"/>
      <c r="AB57" s="39"/>
      <c r="AC57" s="39"/>
      <c r="AD57" s="39"/>
      <c r="AG57" s="45">
        <v>2397</v>
      </c>
      <c r="AH57" s="51">
        <v>3297</v>
      </c>
      <c r="AI57" s="51">
        <v>9269</v>
      </c>
      <c r="AJ57" s="51">
        <v>4901</v>
      </c>
      <c r="AK57" s="51">
        <v>27</v>
      </c>
      <c r="AL57" s="51"/>
      <c r="AM57" s="30">
        <f>SUM(AG57:AK57)</f>
        <v>19891</v>
      </c>
      <c r="AN57" s="24">
        <f>SUM(AM57/AM74)</f>
        <v>8.3641281629500872E-4</v>
      </c>
    </row>
    <row r="58" spans="1:41" x14ac:dyDescent="0.3">
      <c r="A58" s="18" t="s">
        <v>71</v>
      </c>
      <c r="B58" s="1"/>
      <c r="C58" s="1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51"/>
      <c r="O58" s="34"/>
      <c r="P58" s="33"/>
      <c r="Q58" s="33"/>
      <c r="R58" s="33"/>
      <c r="S58" s="33"/>
      <c r="T58" s="34"/>
      <c r="U58" s="33"/>
      <c r="V58" s="33"/>
      <c r="W58" s="34"/>
      <c r="X58" s="34"/>
      <c r="Y58" s="34"/>
      <c r="Z58" s="38"/>
      <c r="AA58" s="38"/>
      <c r="AB58" s="36">
        <v>88896</v>
      </c>
      <c r="AC58" s="36">
        <v>163457</v>
      </c>
      <c r="AD58" s="36">
        <v>106435</v>
      </c>
      <c r="AE58" s="36">
        <v>122189</v>
      </c>
      <c r="AF58" s="36">
        <v>202577</v>
      </c>
      <c r="AG58" s="36">
        <v>116538</v>
      </c>
      <c r="AH58" s="62">
        <v>156865</v>
      </c>
      <c r="AI58" s="63">
        <v>137108</v>
      </c>
      <c r="AJ58" s="63">
        <v>118088</v>
      </c>
      <c r="AK58" s="63">
        <v>103730</v>
      </c>
      <c r="AL58" s="63">
        <v>110767</v>
      </c>
      <c r="AM58" s="30">
        <f>SUM(AB58:AL58)</f>
        <v>1426650</v>
      </c>
      <c r="AN58" s="24">
        <f>SUM(AM58/AM74)</f>
        <v>5.9990364706011469E-2</v>
      </c>
    </row>
    <row r="59" spans="1:41" x14ac:dyDescent="0.3">
      <c r="A59" s="17" t="s">
        <v>37</v>
      </c>
      <c r="B59" s="1" t="s">
        <v>8</v>
      </c>
      <c r="C59" s="1">
        <v>56</v>
      </c>
      <c r="D59" s="33">
        <v>1178</v>
      </c>
      <c r="E59" s="33">
        <v>1729</v>
      </c>
      <c r="F59" s="33">
        <v>1461</v>
      </c>
      <c r="G59" s="33">
        <v>2350</v>
      </c>
      <c r="H59" s="33">
        <v>1938</v>
      </c>
      <c r="I59" s="33">
        <v>1992</v>
      </c>
      <c r="J59" s="33">
        <v>1570</v>
      </c>
      <c r="K59" s="33">
        <v>1187</v>
      </c>
      <c r="L59" s="33">
        <v>1924</v>
      </c>
      <c r="M59" s="33">
        <v>2442</v>
      </c>
      <c r="N59" s="47">
        <v>1815</v>
      </c>
      <c r="O59" s="33">
        <v>1586</v>
      </c>
      <c r="P59" s="33">
        <v>6365</v>
      </c>
      <c r="Q59" s="33">
        <v>7341</v>
      </c>
      <c r="R59" s="33">
        <v>9231</v>
      </c>
      <c r="S59" s="33">
        <v>9044</v>
      </c>
      <c r="T59" s="34">
        <v>8329</v>
      </c>
      <c r="U59" s="33">
        <v>6787</v>
      </c>
      <c r="V59" s="33">
        <v>6914</v>
      </c>
      <c r="W59" s="34">
        <v>5715</v>
      </c>
      <c r="X59" s="34">
        <v>5888</v>
      </c>
      <c r="Y59" s="34">
        <v>6422</v>
      </c>
      <c r="Z59" s="38">
        <v>6114</v>
      </c>
      <c r="AA59" s="38">
        <v>4339</v>
      </c>
      <c r="AB59" s="39"/>
      <c r="AC59" s="39"/>
      <c r="AD59" s="39"/>
      <c r="AH59" s="51"/>
      <c r="AI59" s="51"/>
      <c r="AJ59" s="51"/>
      <c r="AK59" s="51"/>
      <c r="AL59" s="51"/>
      <c r="AM59" s="30">
        <f>SUM(C59:AE59)</f>
        <v>103717</v>
      </c>
      <c r="AN59" s="24">
        <f>SUM(AM59/AM74)</f>
        <v>4.361280381462441E-3</v>
      </c>
    </row>
    <row r="60" spans="1:41" ht="13.5" thickBot="1" x14ac:dyDescent="0.35">
      <c r="A60" s="17" t="s">
        <v>38</v>
      </c>
      <c r="B60" s="1" t="s">
        <v>6</v>
      </c>
      <c r="C60" s="1">
        <v>601</v>
      </c>
      <c r="D60" s="33">
        <v>3508</v>
      </c>
      <c r="E60" s="33">
        <v>6499</v>
      </c>
      <c r="F60" s="33">
        <v>6702</v>
      </c>
      <c r="G60" s="33">
        <v>7646</v>
      </c>
      <c r="H60" s="33">
        <v>8402</v>
      </c>
      <c r="I60" s="33">
        <v>7106</v>
      </c>
      <c r="J60" s="33">
        <v>3869</v>
      </c>
      <c r="K60" s="33">
        <v>2972</v>
      </c>
      <c r="L60" s="33">
        <v>4178</v>
      </c>
      <c r="M60" s="33">
        <v>4368</v>
      </c>
      <c r="N60" s="53">
        <v>4132</v>
      </c>
      <c r="O60" s="33">
        <v>3470</v>
      </c>
      <c r="P60" s="33">
        <v>6329</v>
      </c>
      <c r="Q60" s="33">
        <v>7323</v>
      </c>
      <c r="R60" s="33">
        <v>9070</v>
      </c>
      <c r="S60" s="33">
        <v>7449</v>
      </c>
      <c r="T60" s="34">
        <v>6522</v>
      </c>
      <c r="U60" s="33">
        <v>6970</v>
      </c>
      <c r="V60" s="33">
        <v>9646</v>
      </c>
      <c r="W60" s="34">
        <v>10448</v>
      </c>
      <c r="X60" s="34">
        <v>12664</v>
      </c>
      <c r="Y60" s="34">
        <v>8701</v>
      </c>
      <c r="Z60" s="38">
        <v>8724</v>
      </c>
      <c r="AA60" s="38">
        <v>6607</v>
      </c>
      <c r="AB60" s="39"/>
      <c r="AC60" s="39"/>
      <c r="AD60" s="39"/>
      <c r="AH60" s="51"/>
      <c r="AI60" s="51"/>
      <c r="AJ60" s="51"/>
      <c r="AK60" s="51"/>
      <c r="AL60" s="51"/>
      <c r="AM60" s="30">
        <f>SUM(C60:AE60)</f>
        <v>163906</v>
      </c>
      <c r="AN60" s="24">
        <f>SUM(AM60/AM74)</f>
        <v>6.8922165334900053E-3</v>
      </c>
      <c r="AO60" s="6">
        <v>2906117</v>
      </c>
    </row>
    <row r="61" spans="1:41" x14ac:dyDescent="0.3">
      <c r="A61" s="17" t="s">
        <v>39</v>
      </c>
      <c r="B61" s="1" t="s">
        <v>8</v>
      </c>
      <c r="C61" s="1">
        <v>447</v>
      </c>
      <c r="D61" s="33">
        <v>4602</v>
      </c>
      <c r="E61" s="33">
        <v>4417</v>
      </c>
      <c r="F61" s="33">
        <v>5165</v>
      </c>
      <c r="G61" s="33">
        <v>7487</v>
      </c>
      <c r="H61" s="34">
        <v>9791</v>
      </c>
      <c r="I61" s="33">
        <v>4837</v>
      </c>
      <c r="J61" s="33">
        <v>4607</v>
      </c>
      <c r="K61" s="33">
        <v>3618</v>
      </c>
      <c r="L61" s="33">
        <v>5958</v>
      </c>
      <c r="M61" s="33">
        <v>9109</v>
      </c>
      <c r="N61" s="56">
        <v>7903</v>
      </c>
      <c r="O61" s="33">
        <v>7223</v>
      </c>
      <c r="P61" s="33">
        <v>6142</v>
      </c>
      <c r="Q61" s="33">
        <v>4422</v>
      </c>
      <c r="R61" s="33">
        <v>6149</v>
      </c>
      <c r="S61" s="33">
        <v>5286</v>
      </c>
      <c r="T61" s="34">
        <v>3787</v>
      </c>
      <c r="U61" s="33">
        <v>4654</v>
      </c>
      <c r="V61" s="33">
        <v>5696</v>
      </c>
      <c r="W61" s="34">
        <v>5968</v>
      </c>
      <c r="X61" s="34">
        <v>5819</v>
      </c>
      <c r="Y61" s="34">
        <v>5145</v>
      </c>
      <c r="Z61" s="38">
        <v>4826</v>
      </c>
      <c r="AA61" s="38">
        <v>4112</v>
      </c>
      <c r="AB61" s="36">
        <v>3031</v>
      </c>
      <c r="AC61" s="36">
        <v>5230</v>
      </c>
      <c r="AD61" s="36">
        <v>2094</v>
      </c>
      <c r="AE61" s="36">
        <v>1919</v>
      </c>
      <c r="AF61" s="36">
        <v>2778</v>
      </c>
      <c r="AG61" s="36">
        <v>1516</v>
      </c>
      <c r="AH61" s="62">
        <v>2170</v>
      </c>
      <c r="AI61" s="63">
        <v>320</v>
      </c>
      <c r="AJ61" s="63">
        <v>602</v>
      </c>
      <c r="AK61" s="63"/>
      <c r="AL61" s="63"/>
      <c r="AM61" s="30">
        <f>SUM(C61:AJ61)</f>
        <v>156830</v>
      </c>
      <c r="AN61" s="24">
        <f>SUM(AM61/AM74)</f>
        <v>6.59467206171365E-3</v>
      </c>
    </row>
    <row r="62" spans="1:41" x14ac:dyDescent="0.3">
      <c r="A62" s="17" t="s">
        <v>40</v>
      </c>
      <c r="B62" s="1" t="s">
        <v>6</v>
      </c>
      <c r="C62" s="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51"/>
      <c r="O62" s="34"/>
      <c r="P62" s="33">
        <v>3585</v>
      </c>
      <c r="Q62" s="33">
        <v>1685</v>
      </c>
      <c r="R62" s="33">
        <v>4570</v>
      </c>
      <c r="S62" s="33">
        <v>2842</v>
      </c>
      <c r="T62" s="34">
        <v>2586</v>
      </c>
      <c r="U62" s="33">
        <v>3310</v>
      </c>
      <c r="V62" s="33">
        <v>4282</v>
      </c>
      <c r="W62" s="34">
        <v>5590</v>
      </c>
      <c r="X62" s="34">
        <v>4807</v>
      </c>
      <c r="Y62" s="34">
        <v>4013</v>
      </c>
      <c r="Z62" s="38">
        <v>5944</v>
      </c>
      <c r="AA62" s="38">
        <v>4014</v>
      </c>
      <c r="AB62" s="39"/>
      <c r="AC62" s="39"/>
      <c r="AD62" s="39"/>
      <c r="AH62" s="51"/>
      <c r="AI62" s="51"/>
      <c r="AJ62" s="51"/>
      <c r="AK62" s="51"/>
      <c r="AL62" s="51"/>
      <c r="AM62" s="30">
        <f>SUM(C62:AE62)</f>
        <v>47228</v>
      </c>
      <c r="AN62" s="24">
        <f>SUM(AM62/AM74)</f>
        <v>1.9859285349143165E-3</v>
      </c>
    </row>
    <row r="63" spans="1:41" ht="13.5" thickBot="1" x14ac:dyDescent="0.35">
      <c r="A63" s="17" t="s">
        <v>41</v>
      </c>
      <c r="B63" s="1" t="s">
        <v>6</v>
      </c>
      <c r="C63" s="1">
        <v>977</v>
      </c>
      <c r="D63" s="33">
        <v>3405</v>
      </c>
      <c r="E63" s="33">
        <v>5160</v>
      </c>
      <c r="F63" s="33">
        <v>4753</v>
      </c>
      <c r="G63" s="33">
        <v>5046</v>
      </c>
      <c r="H63" s="33">
        <v>4342</v>
      </c>
      <c r="I63" s="33">
        <v>3231</v>
      </c>
      <c r="J63" s="33">
        <v>2000</v>
      </c>
      <c r="K63" s="33">
        <v>2040</v>
      </c>
      <c r="L63" s="33">
        <v>2693</v>
      </c>
      <c r="M63" s="33">
        <v>2387</v>
      </c>
      <c r="N63" s="56">
        <v>2657</v>
      </c>
      <c r="O63" s="33">
        <v>2112</v>
      </c>
      <c r="P63" s="33">
        <v>2168</v>
      </c>
      <c r="Q63" s="33">
        <v>1973</v>
      </c>
      <c r="R63" s="33">
        <v>2424</v>
      </c>
      <c r="S63" s="33">
        <v>2153</v>
      </c>
      <c r="T63" s="34">
        <v>1783</v>
      </c>
      <c r="U63" s="33">
        <v>1795</v>
      </c>
      <c r="V63" s="33">
        <v>1922</v>
      </c>
      <c r="W63" s="34">
        <v>1780</v>
      </c>
      <c r="X63" s="34">
        <v>1973</v>
      </c>
      <c r="Y63" s="34">
        <v>1517</v>
      </c>
      <c r="Z63" s="34">
        <v>1435</v>
      </c>
      <c r="AA63" s="34">
        <v>1187</v>
      </c>
      <c r="AB63" s="36">
        <v>2277</v>
      </c>
      <c r="AC63" s="36">
        <v>1508</v>
      </c>
      <c r="AD63" s="36">
        <v>945</v>
      </c>
      <c r="AE63" s="36">
        <v>742</v>
      </c>
      <c r="AF63" s="36">
        <v>1462</v>
      </c>
      <c r="AG63" s="36">
        <v>502</v>
      </c>
      <c r="AH63" s="36">
        <v>749</v>
      </c>
      <c r="AI63" s="36">
        <v>227</v>
      </c>
      <c r="AJ63" s="36">
        <v>227</v>
      </c>
      <c r="AK63" s="36">
        <v>718</v>
      </c>
      <c r="AL63" s="36">
        <v>649</v>
      </c>
      <c r="AM63" s="30">
        <f>SUM(C63:AL63)</f>
        <v>72919</v>
      </c>
      <c r="AN63" s="24">
        <f>SUM(AM63/AM74)</f>
        <v>3.0662302625014196E-3</v>
      </c>
    </row>
    <row r="64" spans="1:41" ht="13.5" thickBot="1" x14ac:dyDescent="0.35">
      <c r="A64" s="17" t="s">
        <v>42</v>
      </c>
      <c r="B64" s="1" t="s">
        <v>8</v>
      </c>
      <c r="C64" s="1">
        <v>158</v>
      </c>
      <c r="D64" s="33">
        <v>1871</v>
      </c>
      <c r="E64" s="33">
        <v>3129</v>
      </c>
      <c r="F64" s="33">
        <v>3018</v>
      </c>
      <c r="G64" s="33">
        <v>4481</v>
      </c>
      <c r="H64" s="34">
        <v>5621</v>
      </c>
      <c r="I64" s="33">
        <v>3368</v>
      </c>
      <c r="J64" s="33">
        <v>2576</v>
      </c>
      <c r="K64" s="33">
        <v>2725</v>
      </c>
      <c r="L64" s="33">
        <v>4469</v>
      </c>
      <c r="M64" s="33">
        <v>4348</v>
      </c>
      <c r="N64" s="56">
        <v>3891</v>
      </c>
      <c r="O64" s="33">
        <v>3612</v>
      </c>
      <c r="P64" s="33">
        <v>3486</v>
      </c>
      <c r="Q64" s="33">
        <v>2818</v>
      </c>
      <c r="R64" s="33">
        <v>4561</v>
      </c>
      <c r="S64" s="33">
        <v>3848</v>
      </c>
      <c r="T64" s="34">
        <v>2772</v>
      </c>
      <c r="U64" s="33">
        <v>2652</v>
      </c>
      <c r="V64" s="33">
        <v>3992</v>
      </c>
      <c r="W64" s="34">
        <v>3838</v>
      </c>
      <c r="X64" s="34">
        <v>4184</v>
      </c>
      <c r="Y64" s="34">
        <v>4219</v>
      </c>
      <c r="Z64" s="38">
        <v>3853</v>
      </c>
      <c r="AA64" s="38">
        <v>4356</v>
      </c>
      <c r="AB64" s="36">
        <v>3815</v>
      </c>
      <c r="AC64" s="36">
        <v>6175</v>
      </c>
      <c r="AD64" s="36">
        <v>2566</v>
      </c>
      <c r="AE64" s="36">
        <v>3348</v>
      </c>
      <c r="AF64" s="36">
        <v>4904</v>
      </c>
      <c r="AG64" s="36">
        <v>2591</v>
      </c>
      <c r="AH64" s="62">
        <v>2892</v>
      </c>
      <c r="AI64" s="63">
        <v>7045</v>
      </c>
      <c r="AJ64" s="63">
        <v>5841</v>
      </c>
      <c r="AK64" s="63">
        <v>4206</v>
      </c>
      <c r="AL64" s="63">
        <v>3694</v>
      </c>
      <c r="AM64" s="30">
        <f>SUM(C64:AL64)</f>
        <v>134923</v>
      </c>
      <c r="AN64" s="24">
        <f>SUM(AM64/AM74)</f>
        <v>5.6734868238384924E-3</v>
      </c>
    </row>
    <row r="65" spans="1:44" ht="13.5" thickBot="1" x14ac:dyDescent="0.35">
      <c r="A65" s="15" t="s">
        <v>43</v>
      </c>
      <c r="B65" s="11" t="s">
        <v>6</v>
      </c>
      <c r="C65" s="11">
        <v>0</v>
      </c>
      <c r="D65" s="42">
        <v>19683</v>
      </c>
      <c r="E65" s="41">
        <v>35135</v>
      </c>
      <c r="F65" s="41">
        <v>26560</v>
      </c>
      <c r="G65" s="41">
        <v>29808</v>
      </c>
      <c r="H65" s="42">
        <v>43327</v>
      </c>
      <c r="I65" s="41">
        <v>30382</v>
      </c>
      <c r="J65" s="41">
        <v>19654</v>
      </c>
      <c r="K65" s="41">
        <v>23045</v>
      </c>
      <c r="L65" s="41">
        <v>35940</v>
      </c>
      <c r="M65" s="41">
        <v>35519</v>
      </c>
      <c r="N65" s="55">
        <v>36945</v>
      </c>
      <c r="O65" s="41">
        <v>33512</v>
      </c>
      <c r="P65" s="41">
        <v>29136</v>
      </c>
      <c r="Q65" s="41">
        <v>31007</v>
      </c>
      <c r="R65" s="41">
        <v>34820</v>
      </c>
      <c r="S65" s="41">
        <v>30594</v>
      </c>
      <c r="T65" s="42">
        <v>28159</v>
      </c>
      <c r="U65" s="41">
        <v>32525</v>
      </c>
      <c r="V65" s="42">
        <v>32499</v>
      </c>
      <c r="W65" s="42">
        <v>33170</v>
      </c>
      <c r="X65" s="42">
        <v>38572</v>
      </c>
      <c r="Y65" s="42">
        <v>32124</v>
      </c>
      <c r="Z65" s="43">
        <v>33138</v>
      </c>
      <c r="AA65" s="44">
        <v>22201</v>
      </c>
      <c r="AB65" s="45">
        <v>18290</v>
      </c>
      <c r="AC65" s="45">
        <v>33860</v>
      </c>
      <c r="AD65" s="45">
        <v>16913</v>
      </c>
      <c r="AE65" s="45">
        <v>18907</v>
      </c>
      <c r="AF65" s="45">
        <v>28056</v>
      </c>
      <c r="AG65" s="45">
        <v>18762</v>
      </c>
      <c r="AH65" s="61">
        <v>21448</v>
      </c>
      <c r="AI65" s="64">
        <v>20502</v>
      </c>
      <c r="AJ65" s="64">
        <v>13156</v>
      </c>
      <c r="AK65" s="64">
        <v>11965</v>
      </c>
      <c r="AL65" s="64">
        <v>12508</v>
      </c>
      <c r="AM65" s="32">
        <f>SUM(C65:AL65)</f>
        <v>961822</v>
      </c>
      <c r="AN65" s="25">
        <f>SUM(AM65/AM74)</f>
        <v>4.0444434558066351E-2</v>
      </c>
    </row>
    <row r="66" spans="1:44" ht="13.5" thickBot="1" x14ac:dyDescent="0.35">
      <c r="A66" s="17" t="s">
        <v>44</v>
      </c>
      <c r="B66" s="1" t="s">
        <v>25</v>
      </c>
      <c r="C66" s="1">
        <v>14</v>
      </c>
      <c r="D66" s="33">
        <v>216</v>
      </c>
      <c r="E66" s="33">
        <v>402</v>
      </c>
      <c r="F66" s="33">
        <v>463</v>
      </c>
      <c r="G66" s="33">
        <v>851</v>
      </c>
      <c r="H66" s="33">
        <v>784</v>
      </c>
      <c r="I66" s="33">
        <v>481</v>
      </c>
      <c r="J66" s="33">
        <v>604</v>
      </c>
      <c r="K66" s="33">
        <v>720</v>
      </c>
      <c r="L66" s="33">
        <v>1123</v>
      </c>
      <c r="M66" s="33">
        <v>1220</v>
      </c>
      <c r="N66" s="56">
        <v>716</v>
      </c>
      <c r="O66" s="33">
        <v>691</v>
      </c>
      <c r="P66" s="33">
        <v>508</v>
      </c>
      <c r="Q66" s="33">
        <v>380</v>
      </c>
      <c r="R66" s="33">
        <v>434</v>
      </c>
      <c r="S66" s="33">
        <v>399</v>
      </c>
      <c r="T66" s="34">
        <v>905</v>
      </c>
      <c r="U66" s="33">
        <v>542</v>
      </c>
      <c r="V66" s="33">
        <v>437</v>
      </c>
      <c r="W66" s="34">
        <v>706</v>
      </c>
      <c r="X66" s="34">
        <v>633</v>
      </c>
      <c r="Y66" s="34">
        <v>616</v>
      </c>
      <c r="Z66" s="38">
        <v>843</v>
      </c>
      <c r="AA66" s="38">
        <v>508</v>
      </c>
      <c r="AB66" s="36">
        <v>297</v>
      </c>
      <c r="AC66" s="36">
        <v>942</v>
      </c>
      <c r="AD66" s="36">
        <v>873</v>
      </c>
      <c r="AE66" s="36">
        <v>1090</v>
      </c>
      <c r="AF66" s="36">
        <v>1055</v>
      </c>
      <c r="AG66" s="36">
        <v>395</v>
      </c>
      <c r="AH66" s="62">
        <v>921</v>
      </c>
      <c r="AI66" s="63">
        <v>221</v>
      </c>
      <c r="AJ66" s="63">
        <v>117</v>
      </c>
      <c r="AK66" s="63">
        <v>422</v>
      </c>
      <c r="AL66" s="63">
        <v>461</v>
      </c>
      <c r="AM66" s="30">
        <f>SUM(C66:AL66)</f>
        <v>21990</v>
      </c>
      <c r="AN66" s="24">
        <f>SUM(AM66/AM74)</f>
        <v>9.2467537229537185E-4</v>
      </c>
    </row>
    <row r="67" spans="1:44" ht="13.5" thickBot="1" x14ac:dyDescent="0.35">
      <c r="A67" s="17" t="s">
        <v>62</v>
      </c>
      <c r="B67" s="1"/>
      <c r="C67" s="1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56"/>
      <c r="O67" s="33"/>
      <c r="P67" s="33"/>
      <c r="Q67" s="33"/>
      <c r="R67" s="33"/>
      <c r="S67" s="33"/>
      <c r="T67" s="34"/>
      <c r="U67" s="33"/>
      <c r="V67" s="34"/>
      <c r="W67" s="34"/>
      <c r="X67" s="34"/>
      <c r="Y67" s="34"/>
      <c r="Z67" s="38"/>
      <c r="AA67" s="38"/>
      <c r="AB67" s="36">
        <v>6283</v>
      </c>
      <c r="AC67" s="36">
        <v>16518</v>
      </c>
      <c r="AD67" s="36">
        <v>5458</v>
      </c>
      <c r="AE67" s="36">
        <v>6168</v>
      </c>
      <c r="AF67" s="36">
        <v>12312</v>
      </c>
      <c r="AG67" s="36">
        <v>5270</v>
      </c>
      <c r="AH67" s="62">
        <v>7366</v>
      </c>
      <c r="AI67" s="63">
        <v>7817</v>
      </c>
      <c r="AJ67" s="63">
        <v>4903</v>
      </c>
      <c r="AK67" s="63">
        <v>4311</v>
      </c>
      <c r="AL67" s="63">
        <v>4367</v>
      </c>
      <c r="AM67" s="30">
        <f>SUM(AB67:AL67)</f>
        <v>80773</v>
      </c>
      <c r="AN67" s="24">
        <f>SUM(AM67/AM74)</f>
        <v>3.396489488240749E-3</v>
      </c>
    </row>
    <row r="68" spans="1:44" x14ac:dyDescent="0.3">
      <c r="A68" s="17" t="s">
        <v>61</v>
      </c>
      <c r="B68" s="1"/>
      <c r="C68" s="1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56"/>
      <c r="O68" s="33"/>
      <c r="P68" s="33"/>
      <c r="Q68" s="33"/>
      <c r="R68" s="33"/>
      <c r="S68" s="33"/>
      <c r="T68" s="34"/>
      <c r="U68" s="33"/>
      <c r="V68" s="34"/>
      <c r="W68" s="34"/>
      <c r="X68" s="34"/>
      <c r="Y68" s="34"/>
      <c r="Z68" s="38"/>
      <c r="AA68" s="38"/>
      <c r="AB68" s="36">
        <v>9475</v>
      </c>
      <c r="AC68" s="36">
        <v>14692</v>
      </c>
      <c r="AD68" s="36">
        <v>7598</v>
      </c>
      <c r="AE68" s="36">
        <v>10811</v>
      </c>
      <c r="AF68" s="36">
        <v>15841</v>
      </c>
      <c r="AG68" s="36">
        <v>8920</v>
      </c>
      <c r="AH68" s="62">
        <v>12523</v>
      </c>
      <c r="AI68" s="63">
        <v>17485</v>
      </c>
      <c r="AJ68" s="63">
        <v>10948</v>
      </c>
      <c r="AK68" s="63">
        <v>5613</v>
      </c>
      <c r="AL68" s="63">
        <v>5959</v>
      </c>
      <c r="AM68" s="30">
        <f>SUM(AB68:AL68)</f>
        <v>119865</v>
      </c>
      <c r="AN68" s="24">
        <f>SUM(AM68/AM74)</f>
        <v>5.0403007503494659E-3</v>
      </c>
    </row>
    <row r="69" spans="1:44" ht="13.5" thickBot="1" x14ac:dyDescent="0.35">
      <c r="A69" s="17" t="s">
        <v>45</v>
      </c>
      <c r="B69" s="1" t="s">
        <v>25</v>
      </c>
      <c r="C69" s="1">
        <v>86</v>
      </c>
      <c r="D69" s="33">
        <v>700</v>
      </c>
      <c r="E69" s="33">
        <v>1093</v>
      </c>
      <c r="F69" s="33">
        <v>1221</v>
      </c>
      <c r="G69" s="33">
        <v>1420</v>
      </c>
      <c r="H69" s="33">
        <v>1314</v>
      </c>
      <c r="I69" s="33">
        <v>1591</v>
      </c>
      <c r="J69" s="33">
        <v>1047</v>
      </c>
      <c r="K69" s="33">
        <v>1154</v>
      </c>
      <c r="L69" s="33">
        <v>1277</v>
      </c>
      <c r="M69" s="33">
        <v>1483</v>
      </c>
      <c r="N69" s="56">
        <v>1267</v>
      </c>
      <c r="O69" s="33">
        <v>937</v>
      </c>
      <c r="P69" s="33">
        <v>991</v>
      </c>
      <c r="Q69" s="33">
        <v>772</v>
      </c>
      <c r="R69" s="33">
        <v>804</v>
      </c>
      <c r="S69" s="33">
        <v>957</v>
      </c>
      <c r="T69" s="34">
        <v>803</v>
      </c>
      <c r="U69" s="33">
        <v>838</v>
      </c>
      <c r="V69" s="33">
        <v>998</v>
      </c>
      <c r="W69" s="34">
        <v>1132</v>
      </c>
      <c r="X69" s="34">
        <v>1492</v>
      </c>
      <c r="Y69" s="34">
        <v>721</v>
      </c>
      <c r="Z69" s="38">
        <v>1013</v>
      </c>
      <c r="AA69" s="38">
        <v>658</v>
      </c>
      <c r="AB69" s="36">
        <v>696</v>
      </c>
      <c r="AC69" s="36">
        <v>1158</v>
      </c>
      <c r="AD69" s="36">
        <v>783</v>
      </c>
      <c r="AE69" s="36">
        <v>1231</v>
      </c>
      <c r="AF69" s="36">
        <v>1656</v>
      </c>
      <c r="AG69" s="36">
        <v>451</v>
      </c>
      <c r="AH69" s="36">
        <v>642</v>
      </c>
      <c r="AI69" s="36">
        <v>152</v>
      </c>
      <c r="AJ69" s="36">
        <v>204</v>
      </c>
      <c r="AK69" s="36">
        <v>397</v>
      </c>
      <c r="AL69" s="36">
        <v>443</v>
      </c>
      <c r="AM69" s="30">
        <f>SUM(C69:AL69)</f>
        <v>33582</v>
      </c>
      <c r="AN69" s="24">
        <f>SUM(AM69/AM74)</f>
        <v>1.4121167963812267E-3</v>
      </c>
    </row>
    <row r="70" spans="1:44" x14ac:dyDescent="0.3">
      <c r="A70" s="17" t="s">
        <v>46</v>
      </c>
      <c r="B70" s="1" t="s">
        <v>4</v>
      </c>
      <c r="C70" s="1">
        <v>396</v>
      </c>
      <c r="D70" s="33">
        <v>808</v>
      </c>
      <c r="E70" s="33">
        <v>1114</v>
      </c>
      <c r="F70" s="33">
        <v>732</v>
      </c>
      <c r="G70" s="33">
        <v>1242</v>
      </c>
      <c r="H70" s="34">
        <v>1829</v>
      </c>
      <c r="I70" s="33">
        <v>981</v>
      </c>
      <c r="J70" s="33">
        <v>887</v>
      </c>
      <c r="K70" s="33">
        <v>1024</v>
      </c>
      <c r="L70" s="33">
        <v>1131</v>
      </c>
      <c r="M70" s="33">
        <v>1752</v>
      </c>
      <c r="N70" s="53">
        <v>2029</v>
      </c>
      <c r="O70" s="33">
        <v>1422</v>
      </c>
      <c r="P70" s="33">
        <v>1054</v>
      </c>
      <c r="Q70" s="33">
        <v>769</v>
      </c>
      <c r="R70" s="33">
        <v>813</v>
      </c>
      <c r="S70" s="33">
        <v>1323</v>
      </c>
      <c r="T70" s="34">
        <v>976</v>
      </c>
      <c r="U70" s="33">
        <v>872</v>
      </c>
      <c r="V70" s="33">
        <v>2705</v>
      </c>
      <c r="W70" s="34">
        <v>1402</v>
      </c>
      <c r="X70" s="34">
        <v>1783</v>
      </c>
      <c r="Y70" s="34">
        <v>1323</v>
      </c>
      <c r="Z70" s="38">
        <v>1364</v>
      </c>
      <c r="AA70" s="38">
        <v>735</v>
      </c>
      <c r="AB70" s="36">
        <v>681</v>
      </c>
      <c r="AC70" s="36">
        <v>2558</v>
      </c>
      <c r="AD70" s="36">
        <v>775</v>
      </c>
      <c r="AE70" s="36">
        <v>594</v>
      </c>
      <c r="AF70" s="36">
        <v>1440</v>
      </c>
      <c r="AG70" s="36">
        <v>1589</v>
      </c>
      <c r="AH70" s="62">
        <v>809</v>
      </c>
      <c r="AI70" s="63">
        <v>549</v>
      </c>
      <c r="AJ70" s="63">
        <v>470</v>
      </c>
      <c r="AK70" s="63">
        <v>348</v>
      </c>
      <c r="AL70" s="63">
        <v>408</v>
      </c>
      <c r="AM70" s="30">
        <f>SUM(C70:AL70)</f>
        <v>40687</v>
      </c>
      <c r="AN70" s="24">
        <f>SUM(AM70/AM74)</f>
        <v>1.7108807127140424E-3</v>
      </c>
    </row>
    <row r="71" spans="1:44" ht="13.5" thickBot="1" x14ac:dyDescent="0.35">
      <c r="A71" s="17" t="s">
        <v>47</v>
      </c>
      <c r="B71" s="1" t="s">
        <v>20</v>
      </c>
      <c r="C71" s="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51"/>
      <c r="O71" s="34"/>
      <c r="P71" s="33">
        <v>9475</v>
      </c>
      <c r="Q71" s="33">
        <v>8491</v>
      </c>
      <c r="R71" s="33">
        <v>9619</v>
      </c>
      <c r="S71" s="33">
        <v>9577</v>
      </c>
      <c r="T71" s="34">
        <v>7520</v>
      </c>
      <c r="U71" s="33">
        <v>7102</v>
      </c>
      <c r="V71" s="33">
        <v>9075</v>
      </c>
      <c r="W71" s="34">
        <v>9025</v>
      </c>
      <c r="X71" s="34">
        <v>9649</v>
      </c>
      <c r="Y71" s="34">
        <v>8568</v>
      </c>
      <c r="Z71" s="38">
        <v>9325</v>
      </c>
      <c r="AA71" s="38">
        <v>8253</v>
      </c>
      <c r="AB71" s="36">
        <v>5052</v>
      </c>
      <c r="AC71" s="36">
        <v>8375</v>
      </c>
      <c r="AD71" s="36">
        <v>3963</v>
      </c>
      <c r="AE71" s="36">
        <v>4662</v>
      </c>
      <c r="AF71" s="36">
        <v>5687</v>
      </c>
      <c r="AG71" s="36">
        <v>2192</v>
      </c>
      <c r="AH71" s="36">
        <v>3547</v>
      </c>
      <c r="AI71" s="36">
        <v>2880</v>
      </c>
      <c r="AJ71" s="36">
        <v>1422</v>
      </c>
      <c r="AK71" s="36">
        <v>6195</v>
      </c>
      <c r="AL71" s="36">
        <f>5518+6</f>
        <v>5524</v>
      </c>
      <c r="AM71" s="30">
        <f>SUM(C71:AL71)</f>
        <v>155178</v>
      </c>
      <c r="AN71" s="24">
        <f>SUM(AM71/AM74)</f>
        <v>6.5252057718076951E-3</v>
      </c>
    </row>
    <row r="72" spans="1:44" x14ac:dyDescent="0.3">
      <c r="A72" s="17" t="s">
        <v>48</v>
      </c>
      <c r="B72" s="1" t="s">
        <v>6</v>
      </c>
      <c r="C72" s="1">
        <v>122</v>
      </c>
      <c r="D72" s="33">
        <v>1247</v>
      </c>
      <c r="E72" s="33">
        <v>2206</v>
      </c>
      <c r="F72" s="33">
        <v>2125</v>
      </c>
      <c r="G72" s="33">
        <v>3489</v>
      </c>
      <c r="H72" s="34">
        <v>3802</v>
      </c>
      <c r="I72" s="33">
        <v>3100</v>
      </c>
      <c r="J72" s="33">
        <v>2902</v>
      </c>
      <c r="K72" s="33">
        <v>2543</v>
      </c>
      <c r="L72" s="33">
        <v>3673</v>
      </c>
      <c r="M72" s="33">
        <v>4303</v>
      </c>
      <c r="N72" s="56">
        <v>3835</v>
      </c>
      <c r="O72" s="33">
        <v>3437</v>
      </c>
      <c r="P72" s="33">
        <v>5668</v>
      </c>
      <c r="Q72" s="33">
        <v>7134</v>
      </c>
      <c r="R72" s="33">
        <v>8531</v>
      </c>
      <c r="S72" s="33">
        <v>8484</v>
      </c>
      <c r="T72" s="34">
        <v>7730</v>
      </c>
      <c r="U72" s="33">
        <v>7356</v>
      </c>
      <c r="V72" s="33">
        <v>8970</v>
      </c>
      <c r="W72" s="34">
        <v>10558</v>
      </c>
      <c r="X72" s="34">
        <v>12577</v>
      </c>
      <c r="Y72" s="34">
        <v>10442</v>
      </c>
      <c r="Z72" s="38">
        <v>9123</v>
      </c>
      <c r="AA72" s="38">
        <v>7363</v>
      </c>
      <c r="AB72" s="39"/>
      <c r="AC72" s="39"/>
      <c r="AD72" s="39"/>
      <c r="AE72" s="36">
        <v>1127</v>
      </c>
      <c r="AF72" s="36">
        <v>1494</v>
      </c>
      <c r="AG72" s="36">
        <v>3522</v>
      </c>
      <c r="AH72" s="62">
        <v>3660</v>
      </c>
      <c r="AI72" s="63">
        <v>5890</v>
      </c>
      <c r="AJ72" s="63">
        <v>3514</v>
      </c>
      <c r="AK72" s="63">
        <v>2245</v>
      </c>
      <c r="AL72" s="63">
        <v>2771</v>
      </c>
      <c r="AM72" s="30">
        <f>SUM(AE72:AL72)</f>
        <v>24223</v>
      </c>
      <c r="AN72" s="24">
        <f>SUM(AM72/AM74)</f>
        <v>1.0185726031428281E-3</v>
      </c>
      <c r="AO72" s="6">
        <v>1455102</v>
      </c>
    </row>
    <row r="73" spans="1:44" x14ac:dyDescent="0.3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51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5"/>
      <c r="AC73" s="35"/>
      <c r="AD73" s="35"/>
      <c r="AM73" s="30"/>
    </row>
    <row r="74" spans="1:44" s="2" customFormat="1" x14ac:dyDescent="0.3">
      <c r="A74" s="2" t="s">
        <v>49</v>
      </c>
      <c r="C74" s="2">
        <f t="shared" ref="C74:V74" si="4">SUM(C40:C73)+SUM(C2:C38)</f>
        <v>33093</v>
      </c>
      <c r="D74" s="30">
        <f t="shared" si="4"/>
        <v>272229</v>
      </c>
      <c r="E74" s="30">
        <f t="shared" si="4"/>
        <v>494344</v>
      </c>
      <c r="F74" s="30">
        <f t="shared" si="4"/>
        <v>522622</v>
      </c>
      <c r="G74" s="30">
        <f t="shared" si="4"/>
        <v>520762</v>
      </c>
      <c r="H74" s="30">
        <f t="shared" si="4"/>
        <v>690237</v>
      </c>
      <c r="I74" s="30">
        <f t="shared" si="4"/>
        <v>682883</v>
      </c>
      <c r="J74" s="30">
        <f t="shared" si="4"/>
        <v>464364</v>
      </c>
      <c r="K74" s="30">
        <f t="shared" si="4"/>
        <v>441460</v>
      </c>
      <c r="L74" s="30">
        <f t="shared" si="4"/>
        <v>639170</v>
      </c>
      <c r="M74" s="30">
        <f t="shared" si="4"/>
        <v>779787</v>
      </c>
      <c r="N74" s="30">
        <f t="shared" si="4"/>
        <v>561284</v>
      </c>
      <c r="O74" s="30">
        <f t="shared" si="4"/>
        <v>613471</v>
      </c>
      <c r="P74" s="30">
        <f t="shared" si="4"/>
        <v>726999</v>
      </c>
      <c r="Q74" s="30">
        <f t="shared" si="4"/>
        <v>761010</v>
      </c>
      <c r="R74" s="30">
        <f t="shared" si="4"/>
        <v>793646</v>
      </c>
      <c r="S74" s="30">
        <f t="shared" si="4"/>
        <v>806131</v>
      </c>
      <c r="T74" s="30">
        <f t="shared" si="4"/>
        <v>694392</v>
      </c>
      <c r="U74" s="30">
        <f t="shared" si="4"/>
        <v>891609</v>
      </c>
      <c r="V74" s="30">
        <f t="shared" si="4"/>
        <v>963024</v>
      </c>
      <c r="W74" s="30">
        <f>SUM(W40:W73)+SUM(W5:W38)+SUM(W2:W3)</f>
        <v>904375</v>
      </c>
      <c r="X74" s="30">
        <f>SUM(X40:X73)+SUM(X5:X38)+SUM(X2:X3)</f>
        <v>1057993</v>
      </c>
      <c r="Y74" s="30">
        <f>SUM(Y40:Y73)+SUM(Y5:Y38)+SUM(Y2:Y3)</f>
        <v>886147</v>
      </c>
      <c r="Z74" s="30">
        <f>SUM(Z40:Z73)+SUM(Z5:Z38)+SUM(Z2:Z3)</f>
        <v>854496</v>
      </c>
      <c r="AA74" s="30">
        <f>SUM(AA40:AA73)+SUM(AA5:AA38)+SUM(AA2:AA3)</f>
        <v>617174</v>
      </c>
      <c r="AB74" s="30">
        <f>SUM(AB31:AB73)+SUM(AB19:AB29)+SUM(AB5:AB17)+SUM(AB2:AB3)</f>
        <v>786514</v>
      </c>
      <c r="AC74" s="30">
        <f>SUM(AC31:AC73)+SUM(AC19:AC29)+SUM(AC5:AC17)+SUM(AC2:AC3)</f>
        <v>1304164</v>
      </c>
      <c r="AD74" s="30">
        <f>SUM(AD31:AD73)+SUM(AD19:AD29)+SUM(AD5:AD17)+SUM(AD2:AD3)</f>
        <v>881287</v>
      </c>
      <c r="AE74" s="30">
        <f>SUM(AE31:AE73)+SUM(AE19:AE29)+SUM(AE5:AE17)+SUM(AE2:AE3)</f>
        <v>777022</v>
      </c>
      <c r="AF74" s="30">
        <f>SUM(AF31:AF73)+SUM(AF19:AF29)+SUM(AF9:AF16)+SUM(AF2:AF4)</f>
        <v>1086410</v>
      </c>
      <c r="AG74" s="30">
        <f>SUM(AG3:AG4,AG10:AG18,AG22:AG30,AG35:AG72)</f>
        <v>637814</v>
      </c>
      <c r="AH74" s="30">
        <f>SUM(AH3:AH4,AH10:AH18,AH22:AH30,AH35:AH72)</f>
        <v>834110</v>
      </c>
      <c r="AI74" s="30">
        <f>SUM(AI3:AI4,AI10:AI18,AI23:AI30,AI35:AI72)</f>
        <v>834389</v>
      </c>
      <c r="AJ74" s="30"/>
      <c r="AK74" s="30"/>
      <c r="AL74" s="30"/>
      <c r="AM74" s="30">
        <f>SUM(D74:AI74)</f>
        <v>23781319</v>
      </c>
      <c r="AN74" s="24"/>
      <c r="AO74" s="9"/>
    </row>
    <row r="77" spans="1:44" x14ac:dyDescent="0.3">
      <c r="AO77" s="4" t="s">
        <v>93</v>
      </c>
      <c r="AP77" s="27"/>
      <c r="AQ77" s="7" t="s">
        <v>58</v>
      </c>
      <c r="AR77" s="4" t="s">
        <v>59</v>
      </c>
    </row>
    <row r="78" spans="1:44" x14ac:dyDescent="0.3">
      <c r="Z78">
        <v>1</v>
      </c>
      <c r="AO78" t="s">
        <v>22</v>
      </c>
      <c r="AP78" s="24"/>
      <c r="AQ78" s="28">
        <f>AM25</f>
        <v>8403338</v>
      </c>
      <c r="AR78" s="3">
        <f>AN25</f>
        <v>0.35335878552404937</v>
      </c>
    </row>
    <row r="79" spans="1:44" x14ac:dyDescent="0.3">
      <c r="Z79">
        <v>2</v>
      </c>
      <c r="AO79" t="s">
        <v>33</v>
      </c>
      <c r="AP79" s="24"/>
      <c r="AQ79" s="28">
        <f>AM48</f>
        <v>2592161</v>
      </c>
      <c r="AR79" s="3">
        <f>AN48</f>
        <v>0.10899988347997014</v>
      </c>
    </row>
    <row r="80" spans="1:44" x14ac:dyDescent="0.3">
      <c r="Z80">
        <v>3</v>
      </c>
      <c r="AO80" t="s">
        <v>55</v>
      </c>
      <c r="AP80" s="24"/>
      <c r="AQ80" s="28">
        <f>AM18</f>
        <v>2207929</v>
      </c>
      <c r="AR80" s="3">
        <f>AN18</f>
        <v>9.2843000003490134E-2</v>
      </c>
    </row>
    <row r="81" spans="26:44" x14ac:dyDescent="0.3">
      <c r="Z81">
        <v>4</v>
      </c>
      <c r="AO81" t="s">
        <v>56</v>
      </c>
      <c r="AP81" s="24"/>
      <c r="AQ81" s="28">
        <f>AM4</f>
        <v>1723026</v>
      </c>
      <c r="AR81" s="3">
        <f>AN4</f>
        <v>7.2452919873788324E-2</v>
      </c>
    </row>
    <row r="82" spans="26:44" x14ac:dyDescent="0.3">
      <c r="Z82">
        <v>5</v>
      </c>
      <c r="AO82" t="s">
        <v>28</v>
      </c>
      <c r="AP82" s="24"/>
      <c r="AQ82" s="28">
        <f>AM30</f>
        <v>1268781</v>
      </c>
      <c r="AR82" s="3">
        <f>AN30</f>
        <v>5.3352002889326705E-2</v>
      </c>
    </row>
    <row r="83" spans="26:44" x14ac:dyDescent="0.3">
      <c r="Z83">
        <v>6</v>
      </c>
      <c r="AO83" t="s">
        <v>43</v>
      </c>
      <c r="AP83" s="24"/>
      <c r="AQ83" s="28">
        <f>AM65</f>
        <v>961822</v>
      </c>
      <c r="AR83" s="3">
        <f>AN65</f>
        <v>4.0444434558066351E-2</v>
      </c>
    </row>
    <row r="84" spans="26:44" x14ac:dyDescent="0.3">
      <c r="Z84">
        <v>7</v>
      </c>
      <c r="AO84" t="s">
        <v>57</v>
      </c>
      <c r="AP84" s="24"/>
      <c r="AQ84" s="28">
        <f t="shared" ref="AQ84:AR86" si="5">AM12</f>
        <v>749812</v>
      </c>
      <c r="AR84" s="3">
        <f t="shared" si="5"/>
        <v>3.1529453854094468E-2</v>
      </c>
    </row>
    <row r="85" spans="26:44" x14ac:dyDescent="0.3">
      <c r="Z85">
        <v>8</v>
      </c>
      <c r="AO85" t="s">
        <v>81</v>
      </c>
      <c r="AP85" s="24"/>
      <c r="AQ85" s="28">
        <f t="shared" si="5"/>
        <v>659505</v>
      </c>
      <c r="AR85" s="3">
        <f t="shared" si="5"/>
        <v>2.7732061455464266E-2</v>
      </c>
    </row>
    <row r="86" spans="26:44" x14ac:dyDescent="0.3">
      <c r="Z86">
        <v>9</v>
      </c>
      <c r="AO86" t="s">
        <v>13</v>
      </c>
      <c r="AP86" s="24"/>
      <c r="AQ86" s="28">
        <f t="shared" si="5"/>
        <v>573772</v>
      </c>
      <c r="AR86" s="3">
        <f t="shared" si="5"/>
        <v>2.4127004898256484E-2</v>
      </c>
    </row>
    <row r="87" spans="26:44" x14ac:dyDescent="0.3">
      <c r="Z87">
        <v>10</v>
      </c>
      <c r="AO87" t="s">
        <v>80</v>
      </c>
      <c r="AP87" s="24"/>
      <c r="AQ87" s="28">
        <f>AM17</f>
        <v>407651</v>
      </c>
      <c r="AR87" s="3">
        <f>AN17</f>
        <v>1.7141648030540274E-2</v>
      </c>
    </row>
    <row r="88" spans="26:44" x14ac:dyDescent="0.3">
      <c r="AO88"/>
      <c r="AP88" s="24"/>
      <c r="AQ88" s="28"/>
      <c r="AR88" s="3"/>
    </row>
    <row r="89" spans="26:44" x14ac:dyDescent="0.3">
      <c r="AO89" s="2" t="s">
        <v>60</v>
      </c>
      <c r="AP89" s="24"/>
      <c r="AQ89" s="29">
        <f>SUM(AQ78:AQ87)</f>
        <v>19547797</v>
      </c>
      <c r="AR89" s="5">
        <f>SUM(AR78:AR87)</f>
        <v>0.82198119456704655</v>
      </c>
    </row>
  </sheetData>
  <phoneticPr fontId="2" type="noConversion"/>
  <pageMargins left="0.75" right="0.75" top="1" bottom="1" header="0.5" footer="0.5"/>
  <pageSetup scale="26" fitToHeight="0" orientation="landscape" r:id="rId1"/>
  <headerFooter alignWithMargins="0">
    <oddHeader>&amp;A</oddHeader>
    <oddFooter>Page &amp;P</oddFooter>
  </headerFooter>
  <ignoredErrors>
    <ignoredError sqref="D39:F39 P39:Y39 AB30:AE30 W4:AA4 G39:O39 D74:M74 N74:AG74 AG30:AH30 AH74" formulaRange="1"/>
    <ignoredError sqref="Z39:AA39" formulaRange="1" unlockedFormula="1"/>
    <ignoredError sqref="AM56 AM29 AM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>
      <selection activeCell="C25" sqref="C25"/>
    </sheetView>
  </sheetViews>
  <sheetFormatPr defaultRowHeight="13" x14ac:dyDescent="0.3"/>
  <cols>
    <col min="1" max="1" width="31.26953125" customWidth="1"/>
    <col min="2" max="2" width="38.7265625" customWidth="1"/>
    <col min="3" max="3" width="15.453125" customWidth="1"/>
  </cols>
  <sheetData>
    <row r="1" spans="1:3" x14ac:dyDescent="0.3">
      <c r="A1" s="8" t="s">
        <v>0</v>
      </c>
      <c r="B1" s="8" t="s">
        <v>1</v>
      </c>
      <c r="C1" s="8" t="s">
        <v>2</v>
      </c>
    </row>
    <row r="2" spans="1:3" x14ac:dyDescent="0.3">
      <c r="A2" s="1" t="s">
        <v>36</v>
      </c>
      <c r="B2" s="1" t="s">
        <v>8</v>
      </c>
      <c r="C2" s="1">
        <v>210</v>
      </c>
    </row>
    <row r="3" spans="1:3" x14ac:dyDescent="0.3">
      <c r="A3" s="1" t="s">
        <v>44</v>
      </c>
      <c r="B3" s="1" t="s">
        <v>25</v>
      </c>
      <c r="C3" s="1">
        <v>216</v>
      </c>
    </row>
    <row r="4" spans="1:3" x14ac:dyDescent="0.3">
      <c r="A4" s="1" t="s">
        <v>26</v>
      </c>
      <c r="B4" s="1" t="s">
        <v>8</v>
      </c>
      <c r="C4" s="1">
        <v>232</v>
      </c>
    </row>
    <row r="5" spans="1:3" x14ac:dyDescent="0.3">
      <c r="A5" s="1" t="s">
        <v>34</v>
      </c>
      <c r="B5" s="1" t="s">
        <v>8</v>
      </c>
      <c r="C5" s="1">
        <v>234</v>
      </c>
    </row>
    <row r="6" spans="1:3" x14ac:dyDescent="0.3">
      <c r="A6" s="1" t="s">
        <v>27</v>
      </c>
      <c r="B6" s="1" t="s">
        <v>8</v>
      </c>
      <c r="C6" s="1">
        <v>243</v>
      </c>
    </row>
    <row r="7" spans="1:3" x14ac:dyDescent="0.3">
      <c r="A7" s="1" t="s">
        <v>3</v>
      </c>
      <c r="B7" s="1" t="s">
        <v>4</v>
      </c>
      <c r="C7" s="1">
        <v>389</v>
      </c>
    </row>
    <row r="8" spans="1:3" x14ac:dyDescent="0.3">
      <c r="A8" s="1" t="s">
        <v>32</v>
      </c>
      <c r="B8" s="1" t="s">
        <v>8</v>
      </c>
      <c r="C8" s="1">
        <v>605</v>
      </c>
    </row>
    <row r="9" spans="1:3" x14ac:dyDescent="0.3">
      <c r="A9" s="1" t="s">
        <v>31</v>
      </c>
      <c r="B9" s="1" t="s">
        <v>8</v>
      </c>
      <c r="C9" s="1">
        <v>672</v>
      </c>
    </row>
    <row r="10" spans="1:3" x14ac:dyDescent="0.3">
      <c r="A10" s="1" t="s">
        <v>45</v>
      </c>
      <c r="B10" s="1" t="s">
        <v>25</v>
      </c>
      <c r="C10" s="1">
        <v>700</v>
      </c>
    </row>
    <row r="11" spans="1:3" x14ac:dyDescent="0.3">
      <c r="A11" s="1" t="s">
        <v>16</v>
      </c>
      <c r="B11" s="1" t="s">
        <v>8</v>
      </c>
      <c r="C11" s="1">
        <v>781</v>
      </c>
    </row>
    <row r="12" spans="1:3" x14ac:dyDescent="0.3">
      <c r="A12" s="1" t="s">
        <v>46</v>
      </c>
      <c r="B12" s="1" t="s">
        <v>4</v>
      </c>
      <c r="C12" s="1">
        <v>808</v>
      </c>
    </row>
    <row r="13" spans="1:3" x14ac:dyDescent="0.3">
      <c r="A13" s="1" t="s">
        <v>14</v>
      </c>
      <c r="B13" s="1" t="s">
        <v>8</v>
      </c>
      <c r="C13" s="1">
        <v>859</v>
      </c>
    </row>
    <row r="14" spans="1:3" x14ac:dyDescent="0.3">
      <c r="A14" s="1" t="s">
        <v>29</v>
      </c>
      <c r="B14" s="1" t="s">
        <v>25</v>
      </c>
      <c r="C14" s="1">
        <v>924</v>
      </c>
    </row>
    <row r="15" spans="1:3" x14ac:dyDescent="0.3">
      <c r="A15" s="1" t="s">
        <v>35</v>
      </c>
      <c r="B15" s="1" t="s">
        <v>8</v>
      </c>
      <c r="C15" s="1">
        <v>1111</v>
      </c>
    </row>
    <row r="16" spans="1:3" x14ac:dyDescent="0.3">
      <c r="A16" s="1" t="s">
        <v>37</v>
      </c>
      <c r="B16" s="1" t="s">
        <v>8</v>
      </c>
      <c r="C16" s="1">
        <v>1178</v>
      </c>
    </row>
    <row r="17" spans="1:3" x14ac:dyDescent="0.3">
      <c r="A17" s="1" t="s">
        <v>48</v>
      </c>
      <c r="B17" s="1" t="s">
        <v>6</v>
      </c>
      <c r="C17" s="1">
        <v>1247</v>
      </c>
    </row>
    <row r="18" spans="1:3" x14ac:dyDescent="0.3">
      <c r="A18" s="1" t="s">
        <v>21</v>
      </c>
      <c r="B18" s="1" t="s">
        <v>20</v>
      </c>
      <c r="C18" s="1">
        <v>1319</v>
      </c>
    </row>
    <row r="19" spans="1:3" x14ac:dyDescent="0.3">
      <c r="A19" s="1" t="s">
        <v>42</v>
      </c>
      <c r="B19" s="1" t="s">
        <v>8</v>
      </c>
      <c r="C19" s="1">
        <v>1871</v>
      </c>
    </row>
    <row r="20" spans="1:3" x14ac:dyDescent="0.3">
      <c r="A20" s="1" t="s">
        <v>30</v>
      </c>
      <c r="B20" s="1" t="s">
        <v>8</v>
      </c>
      <c r="C20" s="1">
        <v>2222</v>
      </c>
    </row>
    <row r="21" spans="1:3" x14ac:dyDescent="0.3">
      <c r="A21" s="1" t="s">
        <v>41</v>
      </c>
      <c r="B21" s="1" t="s">
        <v>6</v>
      </c>
      <c r="C21" s="1">
        <v>3405</v>
      </c>
    </row>
    <row r="22" spans="1:3" x14ac:dyDescent="0.3">
      <c r="A22" s="1" t="s">
        <v>9</v>
      </c>
      <c r="B22" s="1" t="s">
        <v>6</v>
      </c>
      <c r="C22" s="1">
        <v>3457</v>
      </c>
    </row>
    <row r="23" spans="1:3" x14ac:dyDescent="0.3">
      <c r="A23" s="1" t="s">
        <v>38</v>
      </c>
      <c r="B23" s="1" t="s">
        <v>6</v>
      </c>
      <c r="C23" s="1">
        <v>3508</v>
      </c>
    </row>
    <row r="24" spans="1:3" x14ac:dyDescent="0.3">
      <c r="A24" s="1" t="s">
        <v>39</v>
      </c>
      <c r="B24" s="1" t="s">
        <v>8</v>
      </c>
      <c r="C24" s="1">
        <v>4602</v>
      </c>
    </row>
    <row r="25" spans="1:3" x14ac:dyDescent="0.3">
      <c r="A25" s="14" t="s">
        <v>12</v>
      </c>
      <c r="B25" s="14" t="s">
        <v>6</v>
      </c>
      <c r="C25" s="14">
        <v>6711</v>
      </c>
    </row>
    <row r="26" spans="1:3" x14ac:dyDescent="0.3">
      <c r="A26" s="1" t="s">
        <v>23</v>
      </c>
      <c r="B26" s="1" t="s">
        <v>6</v>
      </c>
      <c r="C26" s="1">
        <v>6774</v>
      </c>
    </row>
    <row r="27" spans="1:3" x14ac:dyDescent="0.3">
      <c r="A27" s="11" t="s">
        <v>33</v>
      </c>
      <c r="B27" s="11" t="s">
        <v>6</v>
      </c>
      <c r="C27" s="11">
        <v>8509</v>
      </c>
    </row>
    <row r="28" spans="1:3" x14ac:dyDescent="0.3">
      <c r="A28" s="14" t="s">
        <v>15</v>
      </c>
      <c r="B28" s="14" t="s">
        <v>4</v>
      </c>
      <c r="C28" s="14">
        <v>8623</v>
      </c>
    </row>
    <row r="29" spans="1:3" x14ac:dyDescent="0.3">
      <c r="A29" s="14" t="s">
        <v>13</v>
      </c>
      <c r="B29" s="14" t="s">
        <v>6</v>
      </c>
      <c r="C29" s="14">
        <v>13664</v>
      </c>
    </row>
    <row r="30" spans="1:3" x14ac:dyDescent="0.3">
      <c r="A30" s="14" t="s">
        <v>11</v>
      </c>
      <c r="B30" s="14" t="s">
        <v>6</v>
      </c>
      <c r="C30" s="14">
        <v>20518</v>
      </c>
    </row>
    <row r="31" spans="1:3" s="16" customFormat="1" x14ac:dyDescent="0.3">
      <c r="A31" s="15" t="s">
        <v>50</v>
      </c>
      <c r="B31" s="15" t="s">
        <v>6</v>
      </c>
      <c r="C31" s="15">
        <v>31637</v>
      </c>
    </row>
    <row r="32" spans="1:3" x14ac:dyDescent="0.3">
      <c r="A32" s="11" t="s">
        <v>17</v>
      </c>
      <c r="B32" s="11" t="s">
        <v>6</v>
      </c>
      <c r="C32" s="11">
        <v>33919</v>
      </c>
    </row>
    <row r="33" spans="1:3" x14ac:dyDescent="0.3">
      <c r="A33" s="11" t="s">
        <v>28</v>
      </c>
      <c r="B33" s="11" t="s">
        <v>6</v>
      </c>
      <c r="C33" s="11">
        <v>39367</v>
      </c>
    </row>
    <row r="34" spans="1:3" x14ac:dyDescent="0.3">
      <c r="A34" s="11" t="s">
        <v>22</v>
      </c>
      <c r="B34" s="11" t="s">
        <v>20</v>
      </c>
      <c r="C34" s="11">
        <v>52031</v>
      </c>
    </row>
    <row r="35" spans="1:3" x14ac:dyDescent="0.3">
      <c r="A35" s="1" t="s">
        <v>5</v>
      </c>
      <c r="B35" s="1" t="s">
        <v>4</v>
      </c>
    </row>
    <row r="36" spans="1:3" x14ac:dyDescent="0.3">
      <c r="A36" s="1" t="s">
        <v>10</v>
      </c>
      <c r="B36" s="1" t="s">
        <v>4</v>
      </c>
    </row>
    <row r="37" spans="1:3" x14ac:dyDescent="0.3">
      <c r="A37" s="1" t="s">
        <v>18</v>
      </c>
      <c r="B37" s="1" t="s">
        <v>4</v>
      </c>
    </row>
    <row r="38" spans="1:3" x14ac:dyDescent="0.3">
      <c r="A38" s="1" t="s">
        <v>24</v>
      </c>
      <c r="B38" s="1" t="s">
        <v>25</v>
      </c>
    </row>
    <row r="39" spans="1:3" x14ac:dyDescent="0.3">
      <c r="A39" s="1" t="s">
        <v>7</v>
      </c>
      <c r="B39" s="1" t="s">
        <v>8</v>
      </c>
    </row>
    <row r="40" spans="1:3" x14ac:dyDescent="0.3">
      <c r="A40" t="s">
        <v>51</v>
      </c>
      <c r="B40" t="s">
        <v>6</v>
      </c>
      <c r="C40" s="1"/>
    </row>
    <row r="41" spans="1:3" x14ac:dyDescent="0.3">
      <c r="A41" t="s">
        <v>52</v>
      </c>
      <c r="B41" t="s">
        <v>6</v>
      </c>
      <c r="C41" s="1"/>
    </row>
    <row r="42" spans="1:3" x14ac:dyDescent="0.3">
      <c r="A42" s="1" t="s">
        <v>40</v>
      </c>
      <c r="B42" s="1" t="s">
        <v>6</v>
      </c>
    </row>
    <row r="43" spans="1:3" x14ac:dyDescent="0.3">
      <c r="A43" s="11" t="s">
        <v>43</v>
      </c>
      <c r="B43" s="11" t="s">
        <v>6</v>
      </c>
      <c r="C43" s="12"/>
    </row>
    <row r="44" spans="1:3" x14ac:dyDescent="0.3">
      <c r="A44" s="1" t="s">
        <v>19</v>
      </c>
      <c r="B44" s="1" t="s">
        <v>20</v>
      </c>
    </row>
    <row r="45" spans="1:3" x14ac:dyDescent="0.3">
      <c r="A45" s="1" t="s">
        <v>47</v>
      </c>
      <c r="B45" s="1" t="s">
        <v>20</v>
      </c>
    </row>
    <row r="47" spans="1:3" x14ac:dyDescent="0.3">
      <c r="A47" s="2" t="s">
        <v>49</v>
      </c>
      <c r="B47" s="2"/>
      <c r="C47" s="2">
        <f>SUM(C2:C45)</f>
        <v>252546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California_Over_Years</vt:lpstr>
      <vt:lpstr>1989</vt:lpstr>
      <vt:lpstr>California_Over_Years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Cleanup Data Collection 1989-2005</dc:title>
  <dc:creator>California Coastal Commission</dc:creator>
  <cp:lastModifiedBy>Reviewer</cp:lastModifiedBy>
  <cp:lastPrinted>2018-10-09T22:27:25Z</cp:lastPrinted>
  <dcterms:created xsi:type="dcterms:W3CDTF">2007-02-02T21:51:07Z</dcterms:created>
  <dcterms:modified xsi:type="dcterms:W3CDTF">2024-07-17T23:14:08Z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